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tgov.sharepoint.com/sites/MSL-LibraryDevelopment/Shared Documents/CE Coordinator/2 Continuing Education Events/2025 MSL Learn Webinars/August 2025/"/>
    </mc:Choice>
  </mc:AlternateContent>
  <xr:revisionPtr revIDLastSave="19" documentId="8_{22E23107-DCBF-49FB-BCC6-7973F2B2AD6D}" xr6:coauthVersionLast="47" xr6:coauthVersionMax="47" xr10:uidLastSave="{7763DBD5-7EDC-4215-BA6B-89E3DFFF809D}"/>
  <bookViews>
    <workbookView xWindow="-120" yWindow="-120" windowWidth="29040" windowHeight="15720" activeTab="1" xr2:uid="{00000000-000D-0000-FFFF-FFFF00000000}"/>
  </bookViews>
  <sheets>
    <sheet name="Instructions" sheetId="38" r:id="rId1"/>
    <sheet name="Levy Calc 2026" sheetId="41" r:id="rId2"/>
    <sheet name="2025" sheetId="40" r:id="rId3"/>
    <sheet name="2024" sheetId="39" r:id="rId4"/>
    <sheet name="2023" sheetId="34" r:id="rId5"/>
    <sheet name="2022" sheetId="35" r:id="rId6"/>
    <sheet name="2021" sheetId="36" r:id="rId7"/>
    <sheet name="2020" sheetId="26" r:id="rId8"/>
    <sheet name="2019" sheetId="1" r:id="rId9"/>
    <sheet name="2018" sheetId="6" r:id="rId10"/>
    <sheet name="2017" sheetId="7" r:id="rId11"/>
    <sheet name="2016" sheetId="8" r:id="rId12"/>
    <sheet name="2015" sheetId="9" r:id="rId13"/>
    <sheet name="2014" sheetId="10" r:id="rId14"/>
    <sheet name="2013" sheetId="11" r:id="rId15"/>
    <sheet name="2012" sheetId="12" r:id="rId16"/>
    <sheet name="2011" sheetId="13" r:id="rId17"/>
    <sheet name="2010" sheetId="14" r:id="rId18"/>
    <sheet name="2009" sheetId="15" r:id="rId19"/>
    <sheet name="2008" sheetId="16" r:id="rId20"/>
    <sheet name="2007" sheetId="17" r:id="rId21"/>
    <sheet name="2006" sheetId="18" r:id="rId22"/>
    <sheet name="2005" sheetId="19" r:id="rId23"/>
    <sheet name="2004" sheetId="20" r:id="rId24"/>
    <sheet name="2003" sheetId="21" r:id="rId25"/>
    <sheet name="2002" sheetId="22" r:id="rId26"/>
    <sheet name="2001" sheetId="23" r:id="rId27"/>
    <sheet name="2000" sheetId="24" r:id="rId28"/>
  </sheets>
  <definedNames>
    <definedName name="_21__Levy_Comp">#REF!</definedName>
    <definedName name="_xlnm.Print_Area" localSheetId="21">'2006'!$A$1:$E$103</definedName>
    <definedName name="_xlnm.Print_Area" localSheetId="20">'2007'!$A$1:$E$99</definedName>
    <definedName name="_xlnm.Print_Area" localSheetId="19">'2008'!$A$1:$E$103</definedName>
    <definedName name="_xlnm.Print_Area" localSheetId="18">'2009'!$A$1:$E$103</definedName>
    <definedName name="_xlnm.Print_Area" localSheetId="17">'2010'!$A$1:$E$99</definedName>
    <definedName name="_xlnm.Print_Area" localSheetId="16">'2011'!$A$1:$E$105</definedName>
    <definedName name="_xlnm.Print_Area" localSheetId="13">'2014'!$A$1:$E$101</definedName>
    <definedName name="_xlnm.Print_Area" localSheetId="9">'2018'!$D$2:$H$52</definedName>
    <definedName name="_xlnm.Print_Area" localSheetId="8">'2019'!$D$2:$H$52</definedName>
    <definedName name="_xlnm.Print_Area" localSheetId="7">'2020'!$D$2:$H$52</definedName>
    <definedName name="_xlnm.Print_Area" localSheetId="4">'2023'!$D$2:$H$54</definedName>
    <definedName name="_xlnm.Print_Area" localSheetId="2">'2025'!$D$2:$H$54</definedName>
    <definedName name="_xlnm.Print_Area" localSheetId="0">Instructions!$C$2:$C$31</definedName>
    <definedName name="_xlnm.Print_Titles" localSheetId="0">Instructions!$3:$4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41" l="1"/>
  <c r="H48" i="41" s="1"/>
  <c r="H34" i="41"/>
  <c r="H25" i="41"/>
  <c r="H23" i="41"/>
  <c r="H19" i="41"/>
  <c r="H17" i="41"/>
  <c r="H13" i="41"/>
  <c r="H9" i="41"/>
  <c r="H11" i="41" s="1"/>
  <c r="H9" i="40"/>
  <c r="H11" i="40" s="1"/>
  <c r="H42" i="40"/>
  <c r="H50" i="40" s="1"/>
  <c r="H36" i="40"/>
  <c r="H27" i="40"/>
  <c r="H25" i="40"/>
  <c r="H21" i="40"/>
  <c r="H19" i="40"/>
  <c r="H23" i="40" s="1"/>
  <c r="H15" i="40"/>
  <c r="H13" i="40"/>
  <c r="H40" i="39"/>
  <c r="H34" i="39"/>
  <c r="H25" i="39"/>
  <c r="H23" i="39"/>
  <c r="H19" i="39"/>
  <c r="H17" i="39"/>
  <c r="H13" i="39"/>
  <c r="H9" i="39"/>
  <c r="H46" i="36"/>
  <c r="H40" i="36"/>
  <c r="H48" i="36" s="1"/>
  <c r="H34" i="36"/>
  <c r="H25" i="36"/>
  <c r="H23" i="36"/>
  <c r="H19" i="36"/>
  <c r="H17" i="36"/>
  <c r="H21" i="36" s="1"/>
  <c r="H13" i="36"/>
  <c r="H9" i="36"/>
  <c r="H11" i="36" s="1"/>
  <c r="H21" i="41" l="1"/>
  <c r="H27" i="41"/>
  <c r="H15" i="41"/>
  <c r="H42" i="41"/>
  <c r="H46" i="41"/>
  <c r="H29" i="40"/>
  <c r="H44" i="40"/>
  <c r="H46" i="40" s="1"/>
  <c r="H52" i="40" s="1"/>
  <c r="H17" i="40"/>
  <c r="H31" i="40" s="1"/>
  <c r="H48" i="40"/>
  <c r="H21" i="39"/>
  <c r="H27" i="39" s="1"/>
  <c r="H11" i="39"/>
  <c r="H15" i="39" s="1"/>
  <c r="H46" i="39"/>
  <c r="H48" i="39"/>
  <c r="H27" i="36"/>
  <c r="H42" i="36"/>
  <c r="H44" i="36" s="1"/>
  <c r="H50" i="36" s="1"/>
  <c r="H15" i="36"/>
  <c r="H29" i="36" s="1"/>
  <c r="H40" i="35"/>
  <c r="H34" i="35"/>
  <c r="H25" i="35"/>
  <c r="H23" i="35"/>
  <c r="H19" i="35"/>
  <c r="H17" i="35"/>
  <c r="H13" i="35"/>
  <c r="H9" i="35"/>
  <c r="H11" i="35" s="1"/>
  <c r="H9" i="34"/>
  <c r="H11" i="34" s="1"/>
  <c r="H13" i="34"/>
  <c r="H15" i="34"/>
  <c r="H19" i="34"/>
  <c r="H21" i="34"/>
  <c r="H25" i="34"/>
  <c r="H27" i="34"/>
  <c r="H36" i="34"/>
  <c r="H42" i="34"/>
  <c r="H44" i="41" l="1"/>
  <c r="H50" i="41" s="1"/>
  <c r="H29" i="41"/>
  <c r="H36" i="41" s="1"/>
  <c r="H38" i="40"/>
  <c r="H33" i="40"/>
  <c r="H29" i="39"/>
  <c r="H36" i="39" s="1"/>
  <c r="H42" i="39"/>
  <c r="H44" i="39" s="1"/>
  <c r="H50" i="39" s="1"/>
  <c r="H50" i="34"/>
  <c r="H48" i="34"/>
  <c r="H23" i="34"/>
  <c r="H44" i="34" s="1"/>
  <c r="H46" i="34" s="1"/>
  <c r="H52" i="34" s="1"/>
  <c r="H17" i="34"/>
  <c r="H21" i="35"/>
  <c r="H27" i="35" s="1"/>
  <c r="H36" i="36"/>
  <c r="H31" i="36"/>
  <c r="H42" i="35"/>
  <c r="H46" i="35"/>
  <c r="H15" i="35"/>
  <c r="H48" i="35"/>
  <c r="H29" i="34"/>
  <c r="H31" i="41" l="1"/>
  <c r="H31" i="39"/>
  <c r="H52" i="41"/>
  <c r="H38" i="41"/>
  <c r="H54" i="40"/>
  <c r="H40" i="40"/>
  <c r="H31" i="34"/>
  <c r="H33" i="34" s="1"/>
  <c r="H31" i="35"/>
  <c r="H52" i="39"/>
  <c r="H38" i="39"/>
  <c r="H52" i="36"/>
  <c r="H38" i="36"/>
  <c r="H44" i="35"/>
  <c r="H50" i="35" s="1"/>
  <c r="H38" i="34" l="1"/>
  <c r="H54" i="34" s="1"/>
  <c r="H36" i="35"/>
  <c r="H52" i="35" s="1"/>
  <c r="H9" i="26"/>
  <c r="H11" i="26" s="1"/>
  <c r="H13" i="26"/>
  <c r="H17" i="26"/>
  <c r="H21" i="26" s="1"/>
  <c r="H27" i="26" s="1"/>
  <c r="H19" i="26"/>
  <c r="H23" i="26"/>
  <c r="H25" i="26"/>
  <c r="H34" i="26"/>
  <c r="H40" i="26"/>
  <c r="H46" i="26" s="1"/>
  <c r="H40" i="34" l="1"/>
  <c r="H38" i="35"/>
  <c r="H42" i="26"/>
  <c r="H15" i="26"/>
  <c r="H29" i="26"/>
  <c r="H48" i="26"/>
  <c r="H44" i="26" s="1"/>
  <c r="H50" i="26" s="1"/>
  <c r="B15" i="18"/>
  <c r="D15" i="18" s="1"/>
  <c r="D18" i="18"/>
  <c r="B22" i="18"/>
  <c r="D22" i="18" s="1"/>
  <c r="D29" i="18"/>
  <c r="D33" i="18" s="1"/>
  <c r="D37" i="18" s="1"/>
  <c r="D31" i="18"/>
  <c r="B38" i="18"/>
  <c r="D39" i="18" s="1"/>
  <c r="B39" i="18"/>
  <c r="B15" i="17"/>
  <c r="D15" i="17" s="1"/>
  <c r="D18" i="17"/>
  <c r="B22" i="17"/>
  <c r="D22" i="17" s="1"/>
  <c r="D30" i="17"/>
  <c r="D32" i="17" s="1"/>
  <c r="D36" i="17" s="1"/>
  <c r="B37" i="17"/>
  <c r="B38" i="17"/>
  <c r="B15" i="16"/>
  <c r="D15" i="16" s="1"/>
  <c r="D18" i="16"/>
  <c r="B22" i="16"/>
  <c r="D22" i="16" s="1"/>
  <c r="D29" i="16"/>
  <c r="D33" i="16" s="1"/>
  <c r="D37" i="16" s="1"/>
  <c r="D31" i="16"/>
  <c r="B38" i="16"/>
  <c r="D39" i="16" s="1"/>
  <c r="B39" i="16"/>
  <c r="B15" i="15"/>
  <c r="D15" i="15" s="1"/>
  <c r="D18" i="15"/>
  <c r="B22" i="15"/>
  <c r="D22" i="15"/>
  <c r="D29" i="15"/>
  <c r="D31" i="15"/>
  <c r="B38" i="15"/>
  <c r="D39" i="15" s="1"/>
  <c r="B39" i="15"/>
  <c r="B19" i="14"/>
  <c r="D19" i="14" s="1"/>
  <c r="D22" i="14"/>
  <c r="D28" i="14"/>
  <c r="D32" i="14" s="1"/>
  <c r="D36" i="14" s="1"/>
  <c r="D30" i="14"/>
  <c r="B37" i="14"/>
  <c r="D38" i="14" s="1"/>
  <c r="B38" i="14"/>
  <c r="B19" i="13"/>
  <c r="D19" i="13" s="1"/>
  <c r="D22" i="13"/>
  <c r="D28" i="13"/>
  <c r="D32" i="13" s="1"/>
  <c r="D36" i="13" s="1"/>
  <c r="D40" i="13" s="1"/>
  <c r="D30" i="13"/>
  <c r="B37" i="13"/>
  <c r="D38" i="13" s="1"/>
  <c r="B38" i="13"/>
  <c r="B19" i="12"/>
  <c r="D19" i="12" s="1"/>
  <c r="D22" i="12"/>
  <c r="D28" i="12"/>
  <c r="D32" i="12" s="1"/>
  <c r="D36" i="12" s="1"/>
  <c r="D30" i="12"/>
  <c r="B37" i="12"/>
  <c r="D38" i="12" s="1"/>
  <c r="B38" i="12"/>
  <c r="B19" i="11"/>
  <c r="D19" i="11" s="1"/>
  <c r="D22" i="11"/>
  <c r="D24" i="11"/>
  <c r="D30" i="11"/>
  <c r="D32" i="11"/>
  <c r="B39" i="11"/>
  <c r="B40" i="11"/>
  <c r="B19" i="10"/>
  <c r="D19" i="10" s="1"/>
  <c r="D22" i="10"/>
  <c r="D28" i="10"/>
  <c r="D30" i="10"/>
  <c r="B37" i="10"/>
  <c r="B38" i="10"/>
  <c r="B22" i="9"/>
  <c r="D22" i="9" s="1"/>
  <c r="D25" i="9"/>
  <c r="D27" i="9"/>
  <c r="D33" i="9"/>
  <c r="D37" i="9" s="1"/>
  <c r="D41" i="9" s="1"/>
  <c r="D35" i="9"/>
  <c r="B42" i="9"/>
  <c r="D43" i="9" s="1"/>
  <c r="B43" i="9"/>
  <c r="B22" i="8"/>
  <c r="D22" i="8" s="1"/>
  <c r="D25" i="8"/>
  <c r="D31" i="8"/>
  <c r="D35" i="8" s="1"/>
  <c r="D39" i="8" s="1"/>
  <c r="D33" i="8"/>
  <c r="B40" i="8"/>
  <c r="D41" i="8" s="1"/>
  <c r="B41" i="8"/>
  <c r="B15" i="7"/>
  <c r="D15" i="7" s="1"/>
  <c r="D17" i="7"/>
  <c r="D22" i="7"/>
  <c r="D24" i="7"/>
  <c r="D28" i="7"/>
  <c r="B37" i="7" s="1"/>
  <c r="D30" i="7"/>
  <c r="B38" i="7" s="1"/>
  <c r="H9" i="6"/>
  <c r="H11" i="6" s="1"/>
  <c r="H13" i="6"/>
  <c r="H17" i="6"/>
  <c r="H19" i="6"/>
  <c r="H23" i="6"/>
  <c r="H25" i="6"/>
  <c r="H34" i="6"/>
  <c r="H40" i="6"/>
  <c r="D38" i="10" l="1"/>
  <c r="D34" i="11"/>
  <c r="D38" i="11" s="1"/>
  <c r="D42" i="11" s="1"/>
  <c r="D26" i="7"/>
  <c r="D32" i="7" s="1"/>
  <c r="D36" i="7" s="1"/>
  <c r="D32" i="10"/>
  <c r="D36" i="10" s="1"/>
  <c r="D40" i="11"/>
  <c r="H31" i="26"/>
  <c r="H36" i="26"/>
  <c r="D40" i="12"/>
  <c r="D45" i="9"/>
  <c r="D40" i="14"/>
  <c r="H21" i="6"/>
  <c r="H27" i="6" s="1"/>
  <c r="D41" i="18"/>
  <c r="D38" i="17"/>
  <c r="D40" i="17" s="1"/>
  <c r="D33" i="15"/>
  <c r="D37" i="15" s="1"/>
  <c r="D41" i="15" s="1"/>
  <c r="D40" i="10"/>
  <c r="D41" i="16"/>
  <c r="D19" i="7"/>
  <c r="D27" i="8"/>
  <c r="D50" i="8" s="1"/>
  <c r="D24" i="10"/>
  <c r="D34" i="10" s="1"/>
  <c r="D42" i="10" s="1"/>
  <c r="H46" i="6"/>
  <c r="D29" i="9"/>
  <c r="D39" i="9" s="1"/>
  <c r="D47" i="9" s="1"/>
  <c r="D26" i="11"/>
  <c r="D49" i="11" s="1"/>
  <c r="D24" i="12"/>
  <c r="D34" i="12" s="1"/>
  <c r="D42" i="12" s="1"/>
  <c r="D24" i="13"/>
  <c r="D24" i="14"/>
  <c r="D47" i="14" s="1"/>
  <c r="D25" i="15"/>
  <c r="D48" i="15" s="1"/>
  <c r="D25" i="17"/>
  <c r="D47" i="17" s="1"/>
  <c r="D25" i="16"/>
  <c r="D35" i="16" s="1"/>
  <c r="D43" i="16" s="1"/>
  <c r="D25" i="18"/>
  <c r="D35" i="18"/>
  <c r="D43" i="18" s="1"/>
  <c r="D48" i="18"/>
  <c r="D48" i="16"/>
  <c r="D35" i="15"/>
  <c r="D43" i="15" s="1"/>
  <c r="D34" i="14"/>
  <c r="D42" i="14" s="1"/>
  <c r="D47" i="13"/>
  <c r="D34" i="13"/>
  <c r="D42" i="13" s="1"/>
  <c r="D47" i="10"/>
  <c r="D43" i="8"/>
  <c r="D38" i="7"/>
  <c r="D40" i="7" s="1"/>
  <c r="H48" i="6"/>
  <c r="H15" i="6"/>
  <c r="H42" i="6"/>
  <c r="D37" i="8" l="1"/>
  <c r="D45" i="8" s="1"/>
  <c r="D36" i="11"/>
  <c r="D44" i="11" s="1"/>
  <c r="D50" i="11" s="1"/>
  <c r="D51" i="11" s="1"/>
  <c r="D34" i="17"/>
  <c r="D42" i="17" s="1"/>
  <c r="D44" i="7"/>
  <c r="D34" i="7"/>
  <c r="D42" i="7" s="1"/>
  <c r="H52" i="26"/>
  <c r="H38" i="26"/>
  <c r="D47" i="12"/>
  <c r="D52" i="9"/>
  <c r="D50" i="18"/>
  <c r="D45" i="18"/>
  <c r="D49" i="18"/>
  <c r="D48" i="17"/>
  <c r="D49" i="17" s="1"/>
  <c r="D44" i="17"/>
  <c r="D45" i="16"/>
  <c r="D49" i="16"/>
  <c r="D50" i="16"/>
  <c r="D45" i="15"/>
  <c r="D49" i="15"/>
  <c r="D50" i="15" s="1"/>
  <c r="D48" i="14"/>
  <c r="D49" i="14" s="1"/>
  <c r="D44" i="14"/>
  <c r="D48" i="13"/>
  <c r="D49" i="13" s="1"/>
  <c r="D44" i="13"/>
  <c r="D48" i="12"/>
  <c r="D44" i="12"/>
  <c r="D46" i="11"/>
  <c r="D48" i="10"/>
  <c r="D49" i="10" s="1"/>
  <c r="D44" i="10"/>
  <c r="D53" i="9"/>
  <c r="D54" i="9" s="1"/>
  <c r="D49" i="9"/>
  <c r="D51" i="8"/>
  <c r="D52" i="8" s="1"/>
  <c r="D47" i="8"/>
  <c r="H44" i="6"/>
  <c r="H50" i="6" s="1"/>
  <c r="H29" i="6"/>
  <c r="D49" i="12" l="1"/>
  <c r="D49" i="7"/>
  <c r="D48" i="7"/>
  <c r="D47" i="7" s="1"/>
  <c r="D50" i="7" s="1"/>
  <c r="H31" i="6"/>
  <c r="H36" i="6"/>
  <c r="H52" i="6" l="1"/>
  <c r="H38" i="6"/>
  <c r="H40" i="1" l="1"/>
  <c r="H34" i="1"/>
  <c r="H25" i="1"/>
  <c r="H23" i="1"/>
  <c r="H19" i="1"/>
  <c r="H17" i="1"/>
  <c r="H13" i="1"/>
  <c r="H9" i="1"/>
  <c r="H11" i="1" s="1"/>
  <c r="H15" i="1" l="1"/>
  <c r="H21" i="1"/>
  <c r="H42" i="1" s="1"/>
  <c r="H48" i="1"/>
  <c r="H46" i="1"/>
  <c r="H27" i="1" l="1"/>
  <c r="H29" i="1" s="1"/>
  <c r="H36" i="1" s="1"/>
  <c r="H44" i="1"/>
  <c r="H50" i="1" s="1"/>
  <c r="H38" i="1" l="1"/>
  <c r="H52" i="1"/>
  <c r="H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13" authorId="0" shapeId="0" xr:uid="{00000000-0006-0000-0300-000001000000}">
      <text>
        <r>
          <rPr>
            <sz val="9"/>
            <color indexed="81"/>
            <rFont val="Tahoma"/>
            <family val="2"/>
          </rPr>
          <t xml:space="preserve">From Prior Year's Determination of Tax Revenue &amp; Mill Levy Form - use the amount authorized in line (8a) not the actual amount levied in the prior year if it was different from the authorized. This amount should not include voted or permissive levies.
</t>
        </r>
      </text>
    </comment>
    <comment ref="B17" authorId="0" shapeId="0" xr:uid="{00000000-0006-0000-0300-000002000000}">
      <text>
        <r>
          <rPr>
            <b/>
            <sz val="9"/>
            <color indexed="10"/>
            <rFont val="Tahoma"/>
            <family val="2"/>
          </rPr>
          <t>Enter as a NEGATIVE number</t>
        </r>
        <r>
          <rPr>
            <sz val="9"/>
            <color indexed="81"/>
            <rFont val="Tahoma"/>
            <family val="2"/>
          </rPr>
          <t xml:space="preserve">
</t>
        </r>
      </text>
    </comment>
    <comment ref="B22" authorId="0" shapeId="0" xr:uid="{00000000-0006-0000-0300-000003000000}">
      <text>
        <r>
          <rPr>
            <b/>
            <sz val="9"/>
            <color indexed="81"/>
            <rFont val="Tahoma"/>
            <family val="2"/>
          </rPr>
          <t>Enter as a POSITIVE number</t>
        </r>
        <r>
          <rPr>
            <sz val="9"/>
            <color indexed="81"/>
            <rFont val="Tahoma"/>
            <family val="2"/>
          </rPr>
          <t xml:space="preserve">
</t>
        </r>
      </text>
    </comment>
    <comment ref="D22" authorId="0" shapeId="0" xr:uid="{00000000-0006-0000-0300-000004000000}">
      <text>
        <r>
          <rPr>
            <b/>
            <sz val="9"/>
            <color indexed="81"/>
            <rFont val="Tahoma"/>
            <family val="2"/>
          </rPr>
          <t>Taxable value per mill</t>
        </r>
        <r>
          <rPr>
            <sz val="9"/>
            <color indexed="81"/>
            <rFont val="Tahoma"/>
            <family val="2"/>
          </rPr>
          <t xml:space="preserve"> = Total taxable value divided by 1,000.
</t>
        </r>
      </text>
    </comment>
    <comment ref="B24" authorId="0" shapeId="0" xr:uid="{00000000-0006-0000-0300-000005000000}">
      <text>
        <r>
          <rPr>
            <b/>
            <sz val="9"/>
            <color indexed="10"/>
            <rFont val="Tahoma"/>
            <family val="2"/>
          </rPr>
          <t>Enter as a NEGATIVE number</t>
        </r>
        <r>
          <rPr>
            <sz val="9"/>
            <color indexed="81"/>
            <rFont val="Tahoma"/>
            <family val="2"/>
          </rPr>
          <t xml:space="preserve">
</t>
        </r>
      </text>
    </comment>
    <comment ref="D24" authorId="0" shapeId="0" xr:uid="{00000000-0006-0000-0300-000006000000}">
      <text>
        <r>
          <rPr>
            <b/>
            <sz val="9"/>
            <color indexed="81"/>
            <rFont val="Tahoma"/>
            <family val="2"/>
          </rPr>
          <t xml:space="preserve">Per Mill Incremental Value of Tax Increment Financing Districts (TIF) </t>
        </r>
        <r>
          <rPr>
            <sz val="9"/>
            <color indexed="81"/>
            <rFont val="Tahoma"/>
            <family val="2"/>
          </rPr>
          <t xml:space="preserve">= Total Incremental Value of all TIF Districts divided by 1000
</t>
        </r>
      </text>
    </comment>
    <comment ref="D26" authorId="0" shapeId="0" xr:uid="{00000000-0006-0000-0300-000007000000}">
      <text>
        <r>
          <rPr>
            <b/>
            <sz val="9"/>
            <color indexed="81"/>
            <rFont val="Tahoma"/>
            <family val="2"/>
          </rPr>
          <t xml:space="preserve">Adjusted Taxable Value Per Mill </t>
        </r>
        <r>
          <rPr>
            <sz val="9"/>
            <color indexed="81"/>
            <rFont val="Tahoma"/>
            <family val="2"/>
          </rPr>
          <t xml:space="preserve">=  Taxable value per mill less per mill value of TIF Districts Total Incremental Values.
</t>
        </r>
      </text>
    </comment>
    <comment ref="B28" authorId="0" shapeId="0" xr:uid="{00000000-0006-0000-0300-000008000000}">
      <text>
        <r>
          <rPr>
            <b/>
            <sz val="9"/>
            <color indexed="10"/>
            <rFont val="Tahoma"/>
            <family val="2"/>
          </rPr>
          <t>Enter as a NEGATIVE number</t>
        </r>
        <r>
          <rPr>
            <sz val="9"/>
            <color indexed="81"/>
            <rFont val="Tahoma"/>
            <family val="2"/>
          </rPr>
          <t xml:space="preserve">
</t>
        </r>
      </text>
    </comment>
    <comment ref="D28" authorId="0" shapeId="0" xr:uid="{00000000-0006-0000-0300-000009000000}">
      <text>
        <r>
          <rPr>
            <b/>
            <sz val="9"/>
            <color indexed="81"/>
            <rFont val="Tahoma"/>
            <family val="2"/>
          </rPr>
          <t xml:space="preserve">Per Mill Value.of Newly Taxable Property </t>
        </r>
        <r>
          <rPr>
            <sz val="9"/>
            <color indexed="81"/>
            <rFont val="Tahoma"/>
            <family val="2"/>
          </rPr>
          <t xml:space="preserve">= Newly Taxable Property value divided by 1000
</t>
        </r>
      </text>
    </comment>
    <comment ref="B30" authorId="0" shapeId="0" xr:uid="{00000000-0006-0000-0300-00000A000000}">
      <text>
        <r>
          <rPr>
            <b/>
            <sz val="9"/>
            <color indexed="10"/>
            <rFont val="Tahoma"/>
            <family val="2"/>
          </rPr>
          <t>Enter as a NEGATIVE number</t>
        </r>
        <r>
          <rPr>
            <sz val="9"/>
            <color indexed="81"/>
            <rFont val="Tahoma"/>
            <family val="2"/>
          </rPr>
          <t xml:space="preserve">
</t>
        </r>
      </text>
    </comment>
    <comment ref="D30" authorId="0" shapeId="0" xr:uid="{00000000-0006-0000-0300-00000B000000}">
      <text>
        <r>
          <rPr>
            <b/>
            <sz val="9"/>
            <color indexed="81"/>
            <rFont val="Tahoma"/>
            <family val="2"/>
          </rPr>
          <t xml:space="preserve">Per Mill Value.of Net and Gross Proceeds (Class 1 &amp; 2 properties) </t>
        </r>
        <r>
          <rPr>
            <sz val="9"/>
            <color indexed="81"/>
            <rFont val="Tahoma"/>
            <family val="2"/>
          </rPr>
          <t xml:space="preserve">= Taxable Value.of Net and Gross Proceeds (Class 1 &amp; 2 properties) divided by 1000
</t>
        </r>
      </text>
    </comment>
    <comment ref="D42" authorId="0" shapeId="0" xr:uid="{00000000-0006-0000-0300-00000C000000}">
      <text>
        <r>
          <rPr>
            <sz val="9"/>
            <color indexed="81"/>
            <rFont val="Tahoma"/>
            <family val="2"/>
          </rPr>
          <t xml:space="preserve">Authorized mill levy per 15-10-420.
</t>
        </r>
      </text>
    </comment>
    <comment ref="D44" authorId="0" shapeId="0" xr:uid="{00000000-0006-0000-0300-00000D000000}">
      <text>
        <r>
          <rPr>
            <sz val="9"/>
            <color indexed="81"/>
            <rFont val="Tahoma"/>
            <family val="2"/>
          </rPr>
          <t xml:space="preserve">This is the maximum authorized property tax revenue per 15-10-420.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20" authorId="0" shapeId="0" xr:uid="{00000000-0006-0000-0400-000001000000}">
      <text>
        <r>
          <rPr>
            <sz val="9"/>
            <color indexed="81"/>
            <rFont val="Tahoma"/>
            <family val="2"/>
          </rPr>
          <t xml:space="preserve">From Prior Year's Determination of Tax Revenue &amp; Mill Levy Form - use the amount authorized in line (8a) not the actual amount levied in the prior year if it was different from the authorized. This amount should not include voted or permissive levies.
</t>
        </r>
      </text>
    </comment>
    <comment ref="B22" authorId="0" shapeId="0" xr:uid="{00000000-0006-0000-0400-000002000000}">
      <text>
        <r>
          <rPr>
            <sz val="9"/>
            <color indexed="81"/>
            <rFont val="Tahoma"/>
            <family val="2"/>
          </rPr>
          <t xml:space="preserve">Formula - do not enter information in salmon-shaded cells.
</t>
        </r>
      </text>
    </comment>
    <comment ref="B25" authorId="0" shapeId="0" xr:uid="{00000000-0006-0000-0400-000003000000}">
      <text>
        <r>
          <rPr>
            <sz val="9"/>
            <color indexed="81"/>
            <rFont val="Tahoma"/>
            <family val="2"/>
          </rPr>
          <t xml:space="preserve">Enter as a negative number
</t>
        </r>
      </text>
    </comment>
    <comment ref="D29" authorId="0" shapeId="0" xr:uid="{00000000-0006-0000-0400-000004000000}">
      <text>
        <r>
          <rPr>
            <sz val="9"/>
            <color indexed="81"/>
            <rFont val="Tahoma"/>
            <family val="2"/>
          </rPr>
          <t xml:space="preserve">The taxable value PER MILL - the taxable value divided by 1,000 or move decimal 3 places to the left.
</t>
        </r>
      </text>
    </comment>
    <comment ref="B30" authorId="0" shapeId="0" xr:uid="{00000000-0006-0000-0400-000005000000}">
      <text>
        <r>
          <rPr>
            <sz val="9"/>
            <color indexed="81"/>
            <rFont val="Tahoma"/>
            <family val="2"/>
          </rPr>
          <t xml:space="preserve">Enter as a negative number if applicable. The per mill value of TIF
</t>
        </r>
      </text>
    </comment>
    <comment ref="B32" authorId="0" shapeId="0" xr:uid="{00000000-0006-0000-0400-000006000000}">
      <text>
        <r>
          <rPr>
            <sz val="9"/>
            <color indexed="81"/>
            <rFont val="Tahoma"/>
            <family val="2"/>
          </rPr>
          <t xml:space="preserve">Enter the per mill value of newly taxabale property as a negative number.
</t>
        </r>
      </text>
    </comment>
    <comment ref="B33" authorId="0" shapeId="0" xr:uid="{00000000-0006-0000-0400-000007000000}">
      <text>
        <r>
          <rPr>
            <sz val="9"/>
            <color indexed="81"/>
            <rFont val="Tahoma"/>
            <family val="2"/>
          </rPr>
          <t xml:space="preserve">Enter the per mill value of net &amp; gross proceeds if applicable as a negative number
</t>
        </r>
      </text>
    </comment>
    <comment ref="D45" authorId="0" shapeId="0" xr:uid="{00000000-0006-0000-0400-000008000000}">
      <text>
        <r>
          <rPr>
            <sz val="9"/>
            <color indexed="81"/>
            <rFont val="Tahoma"/>
            <family val="2"/>
          </rPr>
          <t xml:space="preserve">Authorized mill levy per 15-10-420.
</t>
        </r>
      </text>
    </comment>
    <comment ref="D47" authorId="0" shapeId="0" xr:uid="{00000000-0006-0000-0400-000009000000}">
      <text>
        <r>
          <rPr>
            <sz val="9"/>
            <color indexed="81"/>
            <rFont val="Tahoma"/>
            <family val="2"/>
          </rPr>
          <t xml:space="preserve">This is the maximum authorized property tax revenue per 15-10-420.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D20" authorId="0" shapeId="0" xr:uid="{00000000-0006-0000-0500-000001000000}">
      <text>
        <r>
          <rPr>
            <sz val="9"/>
            <color indexed="81"/>
            <rFont val="Tahoma"/>
            <family val="2"/>
          </rPr>
          <t xml:space="preserve">From Prior Year's Determination of Tax Revenue &amp; Mill Levy Form - use the amount authorized in line (8a) not the actual amount levied in the prior year if it was different from the authorized. This amount should not include voted or permissive levies.
</t>
        </r>
      </text>
    </comment>
    <comment ref="B22" authorId="0" shapeId="0" xr:uid="{00000000-0006-0000-0500-000002000000}">
      <text>
        <r>
          <rPr>
            <sz val="9"/>
            <color indexed="81"/>
            <rFont val="Tahoma"/>
            <family val="2"/>
          </rPr>
          <t xml:space="preserve">Formula - do not enter information in salmon-shaded cells.
</t>
        </r>
      </text>
    </comment>
    <comment ref="B25" authorId="0" shapeId="0" xr:uid="{00000000-0006-0000-0500-000003000000}">
      <text>
        <r>
          <rPr>
            <sz val="9"/>
            <color indexed="81"/>
            <rFont val="Tahoma"/>
            <family val="2"/>
          </rPr>
          <t xml:space="preserve">Enter as a negative number
</t>
        </r>
      </text>
    </comment>
    <comment ref="B27" authorId="0" shapeId="0" xr:uid="{00000000-0006-0000-0500-000004000000}">
      <text>
        <r>
          <rPr>
            <sz val="9"/>
            <color indexed="81"/>
            <rFont val="Tahoma"/>
            <family val="2"/>
          </rPr>
          <t xml:space="preserve">Enter as a negative number. The amount of the increase in state entitlement for the reduction in class 8 prpoerty values. Fiscal year 15 only.
</t>
        </r>
      </text>
    </comment>
    <comment ref="D31" authorId="0" shapeId="0" xr:uid="{00000000-0006-0000-0500-000005000000}">
      <text>
        <r>
          <rPr>
            <sz val="9"/>
            <color indexed="81"/>
            <rFont val="Tahoma"/>
            <family val="2"/>
          </rPr>
          <t xml:space="preserve">The taxable value PER MILL - the taxable value divided by 1,000 or move decimal 3 places to the left.
</t>
        </r>
      </text>
    </comment>
    <comment ref="B32" authorId="0" shapeId="0" xr:uid="{00000000-0006-0000-0500-000006000000}">
      <text>
        <r>
          <rPr>
            <sz val="9"/>
            <color indexed="81"/>
            <rFont val="Tahoma"/>
            <family val="2"/>
          </rPr>
          <t xml:space="preserve">Enter as a negative number if applicable. The per mill value of TIF
</t>
        </r>
      </text>
    </comment>
    <comment ref="B34" authorId="0" shapeId="0" xr:uid="{00000000-0006-0000-0500-000007000000}">
      <text>
        <r>
          <rPr>
            <sz val="9"/>
            <color indexed="81"/>
            <rFont val="Tahoma"/>
            <family val="2"/>
          </rPr>
          <t xml:space="preserve">Enter the per mill value of newly taxabale property as a negative number.
</t>
        </r>
      </text>
    </comment>
    <comment ref="B35" authorId="0" shapeId="0" xr:uid="{00000000-0006-0000-0500-000008000000}">
      <text>
        <r>
          <rPr>
            <sz val="9"/>
            <color indexed="81"/>
            <rFont val="Tahoma"/>
            <family val="2"/>
          </rPr>
          <t xml:space="preserve">Enter the per mill value of net &amp; gross proceeds if applicable as a negative number
</t>
        </r>
      </text>
    </comment>
    <comment ref="D47" authorId="0" shapeId="0" xr:uid="{00000000-0006-0000-0500-000009000000}">
      <text>
        <r>
          <rPr>
            <sz val="9"/>
            <color indexed="81"/>
            <rFont val="Tahoma"/>
            <family val="2"/>
          </rPr>
          <t xml:space="preserve">Authorized mill levy per 15-10-420.
</t>
        </r>
      </text>
    </comment>
    <comment ref="D49" authorId="0" shapeId="0" xr:uid="{00000000-0006-0000-0500-00000A000000}">
      <text>
        <r>
          <rPr>
            <sz val="9"/>
            <color indexed="81"/>
            <rFont val="Tahoma"/>
            <family val="2"/>
          </rPr>
          <t xml:space="preserve">This is the maximum authorized property tax revenue per 15-10-420.
</t>
        </r>
      </text>
    </comment>
  </commentList>
</comments>
</file>

<file path=xl/sharedStrings.xml><?xml version="1.0" encoding="utf-8"?>
<sst xmlns="http://schemas.openxmlformats.org/spreadsheetml/2006/main" count="2490" uniqueCount="564">
  <si>
    <t>Reference
Line</t>
  </si>
  <si>
    <t>(2)</t>
  </si>
  <si>
    <t xml:space="preserve">(3)
</t>
  </si>
  <si>
    <t xml:space="preserve"> </t>
  </si>
  <si>
    <t xml:space="preserve">(5)
</t>
  </si>
  <si>
    <r>
      <t xml:space="preserve">Enter 'Total Taxable Value' - from Department of Revenue </t>
    </r>
    <r>
      <rPr>
        <b/>
        <i/>
        <sz val="11"/>
        <color indexed="8"/>
        <rFont val="Arial"/>
        <family val="2"/>
      </rPr>
      <t>Certified Taxable Valuation Information</t>
    </r>
    <r>
      <rPr>
        <b/>
        <sz val="11"/>
        <color indexed="8"/>
        <rFont val="Arial"/>
        <family val="2"/>
      </rPr>
      <t xml:space="preserve"> form, line # 2</t>
    </r>
  </si>
  <si>
    <t xml:space="preserve">(6)
</t>
  </si>
  <si>
    <t>(8)</t>
  </si>
  <si>
    <r>
      <t xml:space="preserve">Subtract:  'Total Value of Newly Taxable Property' - from Department of Revenue </t>
    </r>
    <r>
      <rPr>
        <b/>
        <i/>
        <sz val="11"/>
        <rFont val="Arial"/>
        <family val="2"/>
      </rPr>
      <t>Certified Taxable Valuation Information</t>
    </r>
    <r>
      <rPr>
        <b/>
        <sz val="11"/>
        <rFont val="Arial"/>
        <family val="2"/>
      </rPr>
      <t xml:space="preserve"> form, line # 3 </t>
    </r>
    <r>
      <rPr>
        <b/>
        <sz val="11"/>
        <color rgb="FFFF0000"/>
        <rFont val="Arial"/>
        <family val="2"/>
      </rPr>
      <t>(enter as negative)</t>
    </r>
  </si>
  <si>
    <t xml:space="preserve">(9)
</t>
  </si>
  <si>
    <r>
      <t xml:space="preserve">(11)
</t>
    </r>
    <r>
      <rPr>
        <sz val="11"/>
        <color indexed="8"/>
        <rFont val="Arial"/>
        <family val="2"/>
      </rPr>
      <t xml:space="preserve">=(4) </t>
    </r>
    <r>
      <rPr>
        <sz val="10"/>
        <color indexed="8"/>
        <rFont val="Arial"/>
        <family val="2"/>
      </rPr>
      <t xml:space="preserve">/ </t>
    </r>
    <r>
      <rPr>
        <sz val="11"/>
        <color indexed="8"/>
        <rFont val="Arial"/>
        <family val="2"/>
      </rPr>
      <t>(10)</t>
    </r>
  </si>
  <si>
    <t xml:space="preserve">CURRENT YEAR AUTHORIZED LEVY/ASSESSMENT </t>
  </si>
  <si>
    <t>CURRENT YEAR ACTUALLY LEVIED/ASSESSED</t>
  </si>
  <si>
    <t>RECAPITULATION OF ACTUAL:</t>
  </si>
  <si>
    <t>(19)</t>
  </si>
  <si>
    <r>
      <t xml:space="preserve">(22)
</t>
    </r>
    <r>
      <rPr>
        <sz val="11"/>
        <color indexed="8"/>
        <rFont val="Arial"/>
        <family val="2"/>
      </rPr>
      <t>=(14) - (16)</t>
    </r>
  </si>
  <si>
    <t>Determination of Tax Revenue and Mill Levy Limitations
Section 15-10-420, MCA</t>
  </si>
  <si>
    <t>Ad valorem tax revenue actually assessed for newly taxable property</t>
  </si>
  <si>
    <t>Adjusted ad valorem tax revenue</t>
  </si>
  <si>
    <t xml:space="preserve">ENTERING TAXABLE VALUES </t>
  </si>
  <si>
    <t xml:space="preserve">(1)
</t>
  </si>
  <si>
    <t>Ad valorem tax revenue actually assessed</t>
  </si>
  <si>
    <r>
      <t xml:space="preserve">Subtract: 'Total Incremental Value' of all tax increment financing districts (TIF Districts) - from Department of Revenue </t>
    </r>
    <r>
      <rPr>
        <b/>
        <i/>
        <sz val="11"/>
        <color indexed="8"/>
        <rFont val="Arial"/>
        <family val="2"/>
      </rPr>
      <t>Certified Taxable Valuation Information</t>
    </r>
    <r>
      <rPr>
        <b/>
        <sz val="11"/>
        <color indexed="8"/>
        <rFont val="Arial"/>
        <family val="2"/>
      </rPr>
      <t xml:space="preserve"> form, line # 6 
</t>
    </r>
    <r>
      <rPr>
        <b/>
        <sz val="11"/>
        <color rgb="FFFF0000"/>
        <rFont val="Arial"/>
        <family val="2"/>
      </rPr>
      <t>(enter as negative)</t>
    </r>
  </si>
  <si>
    <r>
      <t xml:space="preserve">Subtract:  'Taxable Value of Net and Gross Proceeds, (Class 1 &amp; 2 properties)' - from Department of Revenue </t>
    </r>
    <r>
      <rPr>
        <b/>
        <i/>
        <sz val="11"/>
        <rFont val="Arial"/>
        <family val="2"/>
      </rPr>
      <t>Certified Taxable Valuation Information</t>
    </r>
    <r>
      <rPr>
        <b/>
        <sz val="11"/>
        <rFont val="Arial"/>
        <family val="2"/>
      </rPr>
      <t xml:space="preserve"> form, line # 5 
</t>
    </r>
    <r>
      <rPr>
        <b/>
        <sz val="11"/>
        <color rgb="FFFF0000"/>
        <rFont val="Arial"/>
        <family val="2"/>
      </rPr>
      <t>(enter as negative)</t>
    </r>
  </si>
  <si>
    <t>Adjusted Taxable value per mill</t>
  </si>
  <si>
    <t>CURRENT YEAR calculated mill levy</t>
  </si>
  <si>
    <t>CURRENT YEAR calculated ad valorem tax revenue</t>
  </si>
  <si>
    <t xml:space="preserve">Total current year authorized ad valorem tax revenue assessment </t>
  </si>
  <si>
    <t>Total ad valorem tax revenue actually assessed in current year</t>
  </si>
  <si>
    <t>Ad valorem tax revenue actually assessed for Class 1 &amp; 2 properties (net-gross proceeds)</t>
  </si>
  <si>
    <t>(20)</t>
  </si>
  <si>
    <t xml:space="preserve">(13)
</t>
  </si>
  <si>
    <t>INSTRUCTIONS BY REFERENCE LINE</t>
  </si>
  <si>
    <t>RECAPITULATION OF ACTUAL</t>
  </si>
  <si>
    <t xml:space="preserve">(1) Levy Comp 
</t>
  </si>
  <si>
    <t xml:space="preserve">(2) Levy Comp
</t>
  </si>
  <si>
    <t xml:space="preserve">(3) Levy Comp
</t>
  </si>
  <si>
    <t>(4) Levy Comp</t>
  </si>
  <si>
    <t xml:space="preserve">(5) Levy Comp
</t>
  </si>
  <si>
    <t xml:space="preserve">(6) Levy comp
</t>
  </si>
  <si>
    <t xml:space="preserve">(7) Levy Comp
</t>
  </si>
  <si>
    <t xml:space="preserve">(8) Levy Comp
</t>
  </si>
  <si>
    <t xml:space="preserve">(9) Levy Comp
</t>
  </si>
  <si>
    <t xml:space="preserve">(10) Levy comp
</t>
  </si>
  <si>
    <t xml:space="preserve">(11) Levy Comp
</t>
  </si>
  <si>
    <t xml:space="preserve">(12) Levy Comp
</t>
  </si>
  <si>
    <t xml:space="preserve">(13) Levy Comp
</t>
  </si>
  <si>
    <t xml:space="preserve">(14) Levy Comp
</t>
  </si>
  <si>
    <t xml:space="preserve">(15) Levy Comp
</t>
  </si>
  <si>
    <t xml:space="preserve">(16) Levy Comp
</t>
  </si>
  <si>
    <t xml:space="preserve">(17) Levy Comp
</t>
  </si>
  <si>
    <t xml:space="preserve">(18) Levy Comp
</t>
  </si>
  <si>
    <t xml:space="preserve">(19) Levy Comp
</t>
  </si>
  <si>
    <t xml:space="preserve">(20) Levy Comp
</t>
  </si>
  <si>
    <t>(21) Levy Comp</t>
  </si>
  <si>
    <t xml:space="preserve">(22) Levy Comp
</t>
  </si>
  <si>
    <t xml:space="preserve">(1) Instructions
</t>
  </si>
  <si>
    <t>(2) Instructions</t>
  </si>
  <si>
    <t xml:space="preserve">(3) Instructions
</t>
  </si>
  <si>
    <t xml:space="preserve">(4) Instructions
</t>
  </si>
  <si>
    <t xml:space="preserve">(5) Instructions
</t>
  </si>
  <si>
    <t xml:space="preserve">(6) Instructions
</t>
  </si>
  <si>
    <t xml:space="preserve">(7) Instructions
</t>
  </si>
  <si>
    <t>(8) Instructions</t>
  </si>
  <si>
    <t xml:space="preserve">(10) Instructions
</t>
  </si>
  <si>
    <t xml:space="preserve">(11) Instructions
</t>
  </si>
  <si>
    <t xml:space="preserve">(12) Instructions
</t>
  </si>
  <si>
    <t xml:space="preserve">(13) Instructions
</t>
  </si>
  <si>
    <t xml:space="preserve">(14) Instructions
</t>
  </si>
  <si>
    <t xml:space="preserve">(15) Instructions
</t>
  </si>
  <si>
    <t>(16) Instructions</t>
  </si>
  <si>
    <t xml:space="preserve">(17) Instructions
</t>
  </si>
  <si>
    <t xml:space="preserve">(18) Instructions
</t>
  </si>
  <si>
    <t>(19) Instructions</t>
  </si>
  <si>
    <t>(20) Instructions</t>
  </si>
  <si>
    <t>(21) Instructions</t>
  </si>
  <si>
    <t xml:space="preserve">(22) Instructions
</t>
  </si>
  <si>
    <t xml:space="preserve">(9) Instructions
</t>
  </si>
  <si>
    <t>Section 15-10-420, MCA</t>
  </si>
  <si>
    <t>Notes:</t>
  </si>
  <si>
    <t>Preparer</t>
  </si>
  <si>
    <t>Click on links below to view Levy Comp form</t>
  </si>
  <si>
    <t>Click on links below
 to view Instructions</t>
  </si>
  <si>
    <t>Total current year authorized mill levy, including Prior Years' carry forward mills</t>
  </si>
  <si>
    <t>(To print Preparer Notes highlight column and choose 'Print Selection'. 
To print Levy Comp form choose 
'Print Active Sheet')</t>
  </si>
  <si>
    <t xml:space="preserve">Enter amounts in 
yellow cells </t>
  </si>
  <si>
    <r>
      <t xml:space="preserve">(21)
</t>
    </r>
    <r>
      <rPr>
        <sz val="11"/>
        <color indexed="8"/>
        <rFont val="Arial"/>
        <family val="2"/>
      </rPr>
      <t>=(18) + (19) + (20)</t>
    </r>
  </si>
  <si>
    <r>
      <t xml:space="preserve">(12)
</t>
    </r>
    <r>
      <rPr>
        <sz val="11"/>
        <color indexed="8"/>
        <rFont val="Arial"/>
        <family val="2"/>
      </rPr>
      <t>= (7) x (11)</t>
    </r>
  </si>
  <si>
    <r>
      <t xml:space="preserve">(10)
</t>
    </r>
    <r>
      <rPr>
        <sz val="11"/>
        <color indexed="8"/>
        <rFont val="Arial"/>
        <family val="2"/>
      </rPr>
      <t>= (7) + (8) + (9)</t>
    </r>
  </si>
  <si>
    <r>
      <t xml:space="preserve">(7)
</t>
    </r>
    <r>
      <rPr>
        <sz val="11"/>
        <color indexed="8"/>
        <rFont val="Arial"/>
        <family val="2"/>
      </rPr>
      <t>= (5) + (6)</t>
    </r>
  </si>
  <si>
    <r>
      <t xml:space="preserve">(4)
</t>
    </r>
    <r>
      <rPr>
        <sz val="11"/>
        <color indexed="8"/>
        <rFont val="Arial"/>
        <family val="2"/>
      </rPr>
      <t>= (1) + (2) + (3)</t>
    </r>
  </si>
  <si>
    <r>
      <t xml:space="preserve">(14)
</t>
    </r>
    <r>
      <rPr>
        <sz val="11"/>
        <color indexed="8"/>
        <rFont val="Arial"/>
        <family val="2"/>
      </rPr>
      <t>=(11) + (13)</t>
    </r>
  </si>
  <si>
    <r>
      <t xml:space="preserve">(15)
</t>
    </r>
    <r>
      <rPr>
        <sz val="11"/>
        <color indexed="8"/>
        <rFont val="Arial"/>
        <family val="2"/>
      </rPr>
      <t>=(7) x (14)</t>
    </r>
  </si>
  <si>
    <r>
      <t xml:space="preserve">(17)
</t>
    </r>
    <r>
      <rPr>
        <sz val="11"/>
        <color indexed="8"/>
        <rFont val="Arial"/>
        <family val="2"/>
      </rPr>
      <t>=(7) x (16)</t>
    </r>
  </si>
  <si>
    <r>
      <rPr>
        <b/>
        <sz val="10"/>
        <color indexed="8"/>
        <rFont val="Arial"/>
        <family val="2"/>
      </rPr>
      <t>Auto-Calculation</t>
    </r>
    <r>
      <rPr>
        <b/>
        <sz val="9"/>
        <color indexed="8"/>
        <rFont val="Arial"/>
        <family val="2"/>
      </rPr>
      <t xml:space="preserve">
(If completing manually enter amounts as instructed) </t>
    </r>
  </si>
  <si>
    <r>
      <t xml:space="preserve">
Taxable value per mill (after </t>
    </r>
    <r>
      <rPr>
        <b/>
        <sz val="10.5"/>
        <color indexed="8"/>
        <rFont val="Arial"/>
        <family val="2"/>
      </rPr>
      <t>adjustment for removal of TIF per mill incremental district value)</t>
    </r>
    <r>
      <rPr>
        <b/>
        <sz val="11"/>
        <color indexed="8"/>
        <rFont val="Arial"/>
        <family val="2"/>
      </rPr>
      <t xml:space="preserve">
</t>
    </r>
  </si>
  <si>
    <t xml:space="preserve">Total carry forward mills that may be levied in a subsequent year 
(Number should be equal to or greater than zero. A (negative) number indicates an over levy.) </t>
  </si>
  <si>
    <t xml:space="preserve">(16)
</t>
  </si>
  <si>
    <r>
      <t xml:space="preserve">Enter number of mills actually levied in current year 
(Number should equal total </t>
    </r>
    <r>
      <rPr>
        <b/>
        <u/>
        <sz val="11"/>
        <color theme="1"/>
        <rFont val="Arial"/>
        <family val="2"/>
      </rPr>
      <t>non-voted</t>
    </r>
    <r>
      <rPr>
        <b/>
        <sz val="11"/>
        <color theme="1"/>
        <rFont val="Arial"/>
        <family val="2"/>
      </rPr>
      <t xml:space="preserve"> mills, which includes the number of carry forward mills, actually imposed per the final approved current year budget document. </t>
    </r>
    <r>
      <rPr>
        <b/>
        <u/>
        <sz val="11"/>
        <color theme="1"/>
        <rFont val="Arial"/>
        <family val="2"/>
      </rPr>
      <t>Do Not</t>
    </r>
    <r>
      <rPr>
        <b/>
        <sz val="11"/>
        <color theme="1"/>
        <rFont val="Arial"/>
        <family val="2"/>
      </rPr>
      <t xml:space="preserve"> include voted or permissve mills imposed in the current year.)</t>
    </r>
  </si>
  <si>
    <t xml:space="preserve">Add:  Current year inflation adjustment @ 0.82% </t>
  </si>
  <si>
    <r>
      <t xml:space="preserve">(18)
</t>
    </r>
    <r>
      <rPr>
        <sz val="11"/>
        <color indexed="8"/>
        <rFont val="Arial"/>
        <family val="2"/>
      </rPr>
      <t>'= (10) x (16)</t>
    </r>
  </si>
  <si>
    <t>Revised 4/17/2018</t>
  </si>
  <si>
    <r>
      <rPr>
        <b/>
        <sz val="11"/>
        <color indexed="8"/>
        <rFont val="Arial"/>
        <family val="2"/>
      </rPr>
      <t>(5)</t>
    </r>
    <r>
      <rPr>
        <sz val="11"/>
        <color indexed="8"/>
        <rFont val="Arial"/>
        <family val="2"/>
      </rPr>
      <t xml:space="preserve"> Enter the "Total Taxable Value" located on line 2 of the Certified Taxable Valuation Information sheet provided by the Department of Revenue. </t>
    </r>
    <r>
      <rPr>
        <sz val="11"/>
        <rFont val="Arial"/>
        <family val="2"/>
      </rPr>
      <t xml:space="preserve">This "Total Taxable Value" is then divided by 1,000 and auto-calculated in the salmon-shaded cell as the </t>
    </r>
    <r>
      <rPr>
        <u/>
        <sz val="11"/>
        <rFont val="Arial"/>
        <family val="2"/>
      </rPr>
      <t>taxable value per mill.</t>
    </r>
  </si>
  <si>
    <r>
      <rPr>
        <b/>
        <sz val="11"/>
        <color indexed="8"/>
        <rFont val="Arial"/>
        <family val="2"/>
      </rPr>
      <t>(6)</t>
    </r>
    <r>
      <rPr>
        <sz val="11"/>
        <color indexed="8"/>
        <rFont val="Arial"/>
        <family val="2"/>
      </rPr>
      <t xml:space="preserve"> Subtract, </t>
    </r>
    <r>
      <rPr>
        <sz val="11"/>
        <color rgb="FFFF0000"/>
        <rFont val="Arial"/>
        <family val="2"/>
      </rPr>
      <t>enter as a negative amount</t>
    </r>
    <r>
      <rPr>
        <sz val="11"/>
        <color indexed="8"/>
        <rFont val="Arial"/>
        <family val="2"/>
      </rPr>
      <t>, the 'Total Incremental Value' of all tax increment financin</t>
    </r>
    <r>
      <rPr>
        <sz val="11"/>
        <rFont val="Arial"/>
        <family val="2"/>
      </rPr>
      <t>g (TIF)</t>
    </r>
    <r>
      <rPr>
        <sz val="11"/>
        <color indexed="8"/>
        <rFont val="Arial"/>
        <family val="2"/>
      </rPr>
      <t xml:space="preserve"> districts located on line 6 of the Certified Taxable Valuation Information sheet provided by the Department of Revenue.The Total Incremental Value </t>
    </r>
    <r>
      <rPr>
        <sz val="11"/>
        <rFont val="Arial"/>
        <family val="2"/>
      </rPr>
      <t xml:space="preserve">is then divided by 1,000 and auto-calculated in the salmon-shaded cell as the </t>
    </r>
    <r>
      <rPr>
        <u/>
        <sz val="11"/>
        <rFont val="Arial"/>
        <family val="2"/>
      </rPr>
      <t>incremental value per mill</t>
    </r>
    <r>
      <rPr>
        <sz val="11"/>
        <rFont val="Arial"/>
        <family val="2"/>
      </rPr>
      <t>.</t>
    </r>
  </si>
  <si>
    <r>
      <rPr>
        <b/>
        <sz val="11"/>
        <color indexed="8"/>
        <rFont val="Arial"/>
        <family val="2"/>
      </rPr>
      <t>(7)</t>
    </r>
    <r>
      <rPr>
        <sz val="11"/>
        <color indexed="8"/>
        <rFont val="Arial"/>
        <family val="2"/>
      </rPr>
      <t xml:space="preserve"> </t>
    </r>
    <r>
      <rPr>
        <sz val="11"/>
        <rFont val="Arial"/>
        <family val="2"/>
      </rPr>
      <t>Ta</t>
    </r>
    <r>
      <rPr>
        <sz val="11"/>
        <color indexed="8"/>
        <rFont val="Arial"/>
        <family val="2"/>
      </rPr>
      <t>xable value per mill (adjusted for removal of TIF per mill incremental distric</t>
    </r>
    <r>
      <rPr>
        <sz val="11"/>
        <rFont val="Arial"/>
        <family val="2"/>
      </rPr>
      <t>t value): Auto-calculated as the sum of (5) &amp; (6).</t>
    </r>
  </si>
  <si>
    <r>
      <rPr>
        <b/>
        <sz val="11"/>
        <color indexed="8"/>
        <rFont val="Arial"/>
        <family val="2"/>
      </rPr>
      <t>(8)</t>
    </r>
    <r>
      <rPr>
        <sz val="11"/>
        <color indexed="8"/>
        <rFont val="Arial"/>
        <family val="2"/>
      </rPr>
      <t xml:space="preserve"> Subtract, </t>
    </r>
    <r>
      <rPr>
        <sz val="11"/>
        <color rgb="FFFF0000"/>
        <rFont val="Arial"/>
        <family val="2"/>
      </rPr>
      <t>enter as a negative amount</t>
    </r>
    <r>
      <rPr>
        <sz val="11"/>
        <color indexed="8"/>
        <rFont val="Arial"/>
        <family val="2"/>
      </rPr>
      <t>, the 'Taxable Value of Newly Taxable Property' located on line 3 of the Certified Taxable Valuation Information Sheet provided by the Department of Revenue.</t>
    </r>
    <r>
      <rPr>
        <sz val="11"/>
        <rFont val="Arial"/>
        <family val="2"/>
      </rPr>
      <t>The Taxable Value of Newly Taxable Property is then divided by 1,000 and auto-calculated in the salmon-shaded cell as the</t>
    </r>
    <r>
      <rPr>
        <u/>
        <sz val="11"/>
        <rFont val="Arial"/>
        <family val="2"/>
      </rPr>
      <t xml:space="preserve"> value of newly taxable property per mill</t>
    </r>
    <r>
      <rPr>
        <sz val="11"/>
        <rFont val="Arial"/>
        <family val="2"/>
      </rPr>
      <t>.</t>
    </r>
  </si>
  <si>
    <r>
      <rPr>
        <b/>
        <sz val="11"/>
        <color indexed="8"/>
        <rFont val="Arial"/>
        <family val="2"/>
      </rPr>
      <t>(9)</t>
    </r>
    <r>
      <rPr>
        <sz val="11"/>
        <color indexed="8"/>
        <rFont val="Arial"/>
        <family val="2"/>
      </rPr>
      <t xml:space="preserve"> Subtract, </t>
    </r>
    <r>
      <rPr>
        <sz val="11"/>
        <color rgb="FFFF0000"/>
        <rFont val="Arial"/>
        <family val="2"/>
      </rPr>
      <t>enter as a negative amount</t>
    </r>
    <r>
      <rPr>
        <sz val="11"/>
        <color indexed="8"/>
        <rFont val="Arial"/>
        <family val="2"/>
      </rPr>
      <t xml:space="preserve">, the amount of  'Taxable Value of Net and Gross Proceeds, (Class 1 &amp; Class 2)' located on line 5 of the Certified Taxable Valuation Information Sheet provided by the Department of Revenue. The Taxable Value of Net and Gross Proceeds, (Class </t>
    </r>
    <r>
      <rPr>
        <sz val="11"/>
        <rFont val="Arial"/>
        <family val="2"/>
      </rPr>
      <t>1 &amp; Class</t>
    </r>
    <r>
      <rPr>
        <sz val="11"/>
        <color indexed="8"/>
        <rFont val="Arial"/>
        <family val="2"/>
      </rPr>
      <t xml:space="preserve"> 2 )</t>
    </r>
    <r>
      <rPr>
        <sz val="11"/>
        <rFont val="Arial"/>
        <family val="2"/>
      </rPr>
      <t xml:space="preserve"> is then divided by 1000 and auto-calculated in the salmon-shaded cell as the </t>
    </r>
    <r>
      <rPr>
        <u/>
        <sz val="11"/>
        <rFont val="Arial"/>
        <family val="2"/>
      </rPr>
      <t>value of net and gross proceeds per mill</t>
    </r>
    <r>
      <rPr>
        <sz val="11"/>
        <rFont val="Arial"/>
        <family val="2"/>
      </rPr>
      <t>.</t>
    </r>
  </si>
  <si>
    <r>
      <rPr>
        <b/>
        <sz val="11"/>
        <color indexed="8"/>
        <rFont val="Arial"/>
        <family val="2"/>
      </rPr>
      <t>(10)</t>
    </r>
    <r>
      <rPr>
        <sz val="11"/>
        <color indexed="8"/>
        <rFont val="Arial"/>
        <family val="2"/>
      </rPr>
      <t xml:space="preserve"> </t>
    </r>
    <r>
      <rPr>
        <sz val="11"/>
        <rFont val="Arial"/>
        <family val="2"/>
      </rPr>
      <t xml:space="preserve">The Adjusted Taxable Value Per Mill:   Auto-calculated as the sum of (7) through (9). </t>
    </r>
  </si>
  <si>
    <r>
      <rPr>
        <b/>
        <sz val="11"/>
        <color indexed="8"/>
        <rFont val="Arial"/>
        <family val="2"/>
      </rPr>
      <t>(12)</t>
    </r>
    <r>
      <rPr>
        <sz val="11"/>
        <color indexed="8"/>
        <rFont val="Arial"/>
        <family val="2"/>
      </rPr>
      <t xml:space="preserve"> </t>
    </r>
    <r>
      <rPr>
        <sz val="11"/>
        <rFont val="Arial"/>
        <family val="2"/>
      </rPr>
      <t xml:space="preserve">Current Year Calculated Ad Valorem Tax Revenue: This </t>
    </r>
    <r>
      <rPr>
        <u/>
        <sz val="11"/>
        <rFont val="Arial"/>
        <family val="2"/>
      </rPr>
      <t>revenue amount</t>
    </r>
    <r>
      <rPr>
        <sz val="11"/>
        <rFont val="Arial"/>
        <family val="2"/>
      </rPr>
      <t xml:space="preserve"> is auto-calculated by multiplying Line (7) by Line (11). </t>
    </r>
    <r>
      <rPr>
        <sz val="12"/>
        <color indexed="8"/>
        <rFont val="Arial"/>
        <family val="2"/>
      </rPr>
      <t/>
    </r>
  </si>
  <si>
    <r>
      <rPr>
        <b/>
        <sz val="11"/>
        <color indexed="8"/>
        <rFont val="Arial"/>
        <family val="2"/>
      </rPr>
      <t>(13)</t>
    </r>
    <r>
      <rPr>
        <sz val="11"/>
        <rFont val="Arial"/>
        <family val="2"/>
      </rPr>
      <t xml:space="preserve"> Enter number of carry forward mills from the prior year - Prior Year's form Line (22) . The number of mills should be entered in tenths and hundredths of mills (example: 2.34), per 15-10</t>
    </r>
    <r>
      <rPr>
        <sz val="11"/>
        <color indexed="8"/>
        <rFont val="Arial"/>
        <family val="2"/>
      </rPr>
      <t xml:space="preserve">-201, MCA.
</t>
    </r>
    <r>
      <rPr>
        <b/>
        <u/>
        <sz val="11.5"/>
        <color rgb="FF0070C0"/>
        <rFont val="Arial"/>
        <family val="2"/>
      </rPr>
      <t/>
    </r>
  </si>
  <si>
    <r>
      <rPr>
        <b/>
        <sz val="11"/>
        <color indexed="8"/>
        <rFont val="Arial"/>
        <family val="2"/>
      </rPr>
      <t>(14)</t>
    </r>
    <r>
      <rPr>
        <sz val="11"/>
        <rFont val="Arial"/>
        <family val="2"/>
      </rPr>
      <t xml:space="preserve"> Total current year authorized mill levy including prior years' carry forward mills:  Auto-calculated as the sum of Line (11) and Line (13). </t>
    </r>
    <r>
      <rPr>
        <sz val="11"/>
        <color indexed="8"/>
        <rFont val="Arial"/>
        <family val="2"/>
      </rPr>
      <t xml:space="preserve">
</t>
    </r>
  </si>
  <si>
    <r>
      <rPr>
        <b/>
        <sz val="11"/>
        <color indexed="8"/>
        <rFont val="Arial"/>
        <family val="2"/>
      </rPr>
      <t>(15)</t>
    </r>
    <r>
      <rPr>
        <sz val="11"/>
        <color indexed="8"/>
        <rFont val="Arial"/>
        <family val="2"/>
      </rPr>
      <t xml:space="preserve"> </t>
    </r>
    <r>
      <rPr>
        <sz val="11"/>
        <rFont val="Arial"/>
        <family val="2"/>
      </rPr>
      <t>Total current year authorized ad valorem tax revenue assessment:  Auto-calculated by multiplying Line (7) by Line (14).</t>
    </r>
    <r>
      <rPr>
        <sz val="11"/>
        <color rgb="FF7030A0"/>
        <rFont val="Arial"/>
        <family val="2"/>
      </rPr>
      <t xml:space="preserve">
</t>
    </r>
  </si>
  <si>
    <r>
      <rPr>
        <b/>
        <sz val="11"/>
        <color indexed="8"/>
        <rFont val="Arial"/>
        <family val="2"/>
      </rPr>
      <t>(17)</t>
    </r>
    <r>
      <rPr>
        <sz val="11"/>
        <color indexed="8"/>
        <rFont val="Arial"/>
        <family val="2"/>
      </rPr>
      <t xml:space="preserve"> </t>
    </r>
    <r>
      <rPr>
        <sz val="11"/>
        <rFont val="Arial"/>
        <family val="2"/>
      </rPr>
      <t>Total ad valorem tax revenue actually assessed in current year:  Auto-calculated by multiplying Line (7) by Line (16).</t>
    </r>
  </si>
  <si>
    <r>
      <rPr>
        <b/>
        <sz val="11"/>
        <color indexed="8"/>
        <rFont val="Arial"/>
        <family val="2"/>
      </rPr>
      <t>(18)</t>
    </r>
    <r>
      <rPr>
        <sz val="11"/>
        <color indexed="8"/>
        <rFont val="Arial"/>
        <family val="2"/>
      </rPr>
      <t xml:space="preserve"> </t>
    </r>
    <r>
      <rPr>
        <sz val="11"/>
        <rFont val="Arial"/>
        <family val="2"/>
      </rPr>
      <t>Ad valorem tax revenue actually assessed:   Auto-calculated by multiplying Line (10) by Line (16).</t>
    </r>
  </si>
  <si>
    <r>
      <rPr>
        <b/>
        <sz val="11"/>
        <color indexed="8"/>
        <rFont val="Arial"/>
        <family val="2"/>
      </rPr>
      <t>(19)</t>
    </r>
    <r>
      <rPr>
        <sz val="11"/>
        <color indexed="8"/>
        <rFont val="Arial"/>
        <family val="2"/>
      </rPr>
      <t xml:space="preserve"> </t>
    </r>
    <r>
      <rPr>
        <sz val="11"/>
        <rFont val="Arial"/>
        <family val="2"/>
      </rPr>
      <t>Ad valorem tax revenue actually assessed attributable to newly taxable property:  Auto-calculated by multiplying Line (8) by Line (16). If manually calculating, enter as a positive amount.</t>
    </r>
  </si>
  <si>
    <r>
      <rPr>
        <b/>
        <sz val="11"/>
        <color indexed="8"/>
        <rFont val="Arial"/>
        <family val="2"/>
      </rPr>
      <t>(20)</t>
    </r>
    <r>
      <rPr>
        <sz val="11"/>
        <color indexed="8"/>
        <rFont val="Arial"/>
        <family val="2"/>
      </rPr>
      <t xml:space="preserve"> Ad valorem tax revenue actually assessed attributable to Class 1 &amp; 2 properties (net and gross proceeds):  </t>
    </r>
    <r>
      <rPr>
        <sz val="11"/>
        <rFont val="Arial"/>
        <family val="2"/>
      </rPr>
      <t>Auto-calculated by multiplying Line (9) by Line (16). If manually calculating, enter as a positive amount.</t>
    </r>
  </si>
  <si>
    <r>
      <rPr>
        <b/>
        <sz val="11"/>
        <color indexed="8"/>
        <rFont val="Arial"/>
        <family val="2"/>
      </rPr>
      <t>(21)</t>
    </r>
    <r>
      <rPr>
        <sz val="11"/>
        <color indexed="8"/>
        <rFont val="Arial"/>
        <family val="2"/>
      </rPr>
      <t xml:space="preserve"> Total ad valorem tax revenue actually assessed in current year:  </t>
    </r>
    <r>
      <rPr>
        <sz val="11"/>
        <rFont val="Arial"/>
        <family val="2"/>
      </rPr>
      <t xml:space="preserve">Auto-calculated as the sum of Lines </t>
    </r>
    <r>
      <rPr>
        <sz val="11"/>
        <color indexed="8"/>
        <rFont val="Arial"/>
        <family val="2"/>
      </rPr>
      <t>(18) through (20)</t>
    </r>
  </si>
  <si>
    <r>
      <rPr>
        <b/>
        <sz val="11"/>
        <color indexed="8"/>
        <rFont val="Arial"/>
        <family val="2"/>
      </rPr>
      <t>(22)</t>
    </r>
    <r>
      <rPr>
        <sz val="11"/>
        <color indexed="8"/>
        <rFont val="Arial"/>
        <family val="2"/>
      </rPr>
      <t xml:space="preserve"> Total carry forward mills that may be levied in a subsequent year:  </t>
    </r>
    <r>
      <rPr>
        <sz val="11"/>
        <rFont val="Arial"/>
        <family val="2"/>
      </rPr>
      <t>Auto-calculated as Line (14) minus Line (16).</t>
    </r>
    <r>
      <rPr>
        <sz val="11"/>
        <color indexed="8"/>
        <rFont val="Arial"/>
        <family val="2"/>
      </rPr>
      <t xml:space="preserve">
</t>
    </r>
    <r>
      <rPr>
        <b/>
        <u/>
        <sz val="12"/>
        <color rgb="FF0070C0"/>
        <rFont val="Arial"/>
        <family val="2"/>
      </rPr>
      <t/>
    </r>
  </si>
  <si>
    <t>The Determination of Tax Revenue and Mill Levy Limitations form computes the current year authorized mill levy and tax revenue limitation per 15-10-420, MCA. After entering current year mills actually levied, the form computes the current year tax revenue actually assessed, and the total carry forward mills that may be levied in a subsequent year per 15-10-420(1)(b), MCA.</t>
  </si>
  <si>
    <t>Aggregate of all Funds/or  _______________ Fund</t>
  </si>
  <si>
    <t>FYE June 30, 2019</t>
  </si>
  <si>
    <t>Entity Name_______________________________________________</t>
  </si>
  <si>
    <r>
      <rPr>
        <b/>
        <sz val="11"/>
        <color indexed="8"/>
        <rFont val="Arial"/>
        <family val="2"/>
      </rPr>
      <t>(2)</t>
    </r>
    <r>
      <rPr>
        <sz val="11"/>
        <color indexed="8"/>
        <rFont val="Arial"/>
        <family val="2"/>
      </rPr>
      <t xml:space="preserve"> </t>
    </r>
    <r>
      <rPr>
        <sz val="11"/>
        <color theme="1"/>
        <rFont val="Arial"/>
        <family val="2"/>
      </rPr>
      <t>C</t>
    </r>
    <r>
      <rPr>
        <sz val="11"/>
        <color indexed="8"/>
        <rFont val="Arial"/>
        <family val="2"/>
      </rPr>
      <t xml:space="preserve">urrent year inflation adjustment percentage: </t>
    </r>
    <r>
      <rPr>
        <sz val="11"/>
        <rFont val="Arial"/>
        <family val="2"/>
      </rPr>
      <t xml:space="preserve">This % is </t>
    </r>
    <r>
      <rPr>
        <sz val="11"/>
        <color indexed="8"/>
        <rFont val="Arial"/>
        <family val="2"/>
      </rPr>
      <t xml:space="preserve">calculated by the Department of Revenue and is equal to one-half of the average rate of inflation for the prior 3 years per 15-10-420(1)(c), MCA. </t>
    </r>
    <r>
      <rPr>
        <sz val="11"/>
        <rFont val="Arial"/>
        <family val="2"/>
      </rPr>
      <t xml:space="preserve"> Line </t>
    </r>
    <r>
      <rPr>
        <sz val="11"/>
        <color indexed="8"/>
        <rFont val="Arial"/>
        <family val="2"/>
      </rPr>
      <t xml:space="preserve">(1) is multiplied by </t>
    </r>
    <r>
      <rPr>
        <sz val="11"/>
        <rFont val="Arial"/>
        <family val="2"/>
      </rPr>
      <t>this % to auto-calculate</t>
    </r>
    <r>
      <rPr>
        <sz val="11"/>
        <color indexed="8"/>
        <rFont val="Arial"/>
        <family val="2"/>
      </rPr>
      <t xml:space="preserve"> the increase.</t>
    </r>
  </si>
  <si>
    <r>
      <rPr>
        <b/>
        <sz val="11"/>
        <color indexed="8"/>
        <rFont val="Arial"/>
        <family val="2"/>
      </rPr>
      <t>(1)</t>
    </r>
    <r>
      <rPr>
        <sz val="11"/>
        <color indexed="8"/>
        <rFont val="Arial"/>
        <family val="2"/>
      </rPr>
      <t xml:space="preserve"> Enter Ad valorem tax revenue </t>
    </r>
    <r>
      <rPr>
        <b/>
        <u/>
        <sz val="11"/>
        <color indexed="8"/>
        <rFont val="Arial"/>
        <family val="2"/>
      </rPr>
      <t>Actually</t>
    </r>
    <r>
      <rPr>
        <sz val="11"/>
        <color indexed="8"/>
        <rFont val="Arial"/>
        <family val="2"/>
      </rPr>
      <t xml:space="preserve"> assessed in the prior year (from the Prior Year's Form - Line 17). </t>
    </r>
    <r>
      <rPr>
        <sz val="11"/>
        <rFont val="Arial"/>
        <family val="2"/>
      </rPr>
      <t xml:space="preserve">
</t>
    </r>
    <r>
      <rPr>
        <b/>
        <u/>
        <sz val="11"/>
        <color indexed="8"/>
        <rFont val="Arial"/>
        <family val="2"/>
      </rPr>
      <t>Note:</t>
    </r>
    <r>
      <rPr>
        <sz val="11"/>
        <color indexed="8"/>
        <rFont val="Arial"/>
        <family val="2"/>
      </rPr>
      <t xml:space="preserve"> The </t>
    </r>
    <r>
      <rPr>
        <b/>
        <sz val="11"/>
        <color indexed="8"/>
        <rFont val="Arial"/>
        <family val="2"/>
      </rPr>
      <t>Actual</t>
    </r>
    <r>
      <rPr>
        <sz val="11"/>
        <color indexed="8"/>
        <rFont val="Arial"/>
        <family val="2"/>
      </rPr>
      <t xml:space="preserve"> number of mills levied in the prior year</t>
    </r>
    <r>
      <rPr>
        <sz val="11"/>
        <color rgb="FF7030A0"/>
        <rFont val="Arial"/>
        <family val="2"/>
      </rPr>
      <t>:</t>
    </r>
    <r>
      <rPr>
        <sz val="11"/>
        <color indexed="8"/>
        <rFont val="Arial"/>
        <family val="2"/>
      </rPr>
      <t xml:space="preserve">
  </t>
    </r>
    <r>
      <rPr>
        <b/>
        <u/>
        <sz val="11"/>
        <color indexed="8"/>
        <rFont val="Arial"/>
        <family val="2"/>
      </rPr>
      <t>INCLUDES</t>
    </r>
    <r>
      <rPr>
        <sz val="11"/>
        <color indexed="8"/>
        <rFont val="Arial"/>
        <family val="2"/>
      </rPr>
      <t xml:space="preserve"> carry forward mills per 15-10-420(1)(b), MCA, </t>
    </r>
    <r>
      <rPr>
        <b/>
        <sz val="11"/>
        <color indexed="8"/>
        <rFont val="Arial"/>
        <family val="2"/>
      </rPr>
      <t>Actually</t>
    </r>
    <r>
      <rPr>
        <sz val="11"/>
        <color indexed="8"/>
        <rFont val="Arial"/>
        <family val="2"/>
      </rPr>
      <t xml:space="preserve"> levied in the prior year. 
  </t>
    </r>
    <r>
      <rPr>
        <b/>
        <u/>
        <sz val="11"/>
        <color indexed="8"/>
        <rFont val="Arial"/>
        <family val="2"/>
      </rPr>
      <t>DOES NOT INCLUDE</t>
    </r>
    <r>
      <rPr>
        <sz val="11"/>
        <color indexed="8"/>
        <rFont val="Arial"/>
        <family val="2"/>
      </rPr>
      <t xml:space="preserve"> permissive mills per 15-10-420(9)(a), MCA or voted mills per                                                                                                                                                                                                                                                                                                                                                                                                                                                                                                                                                                                                     15-10-420(2), MCA, </t>
    </r>
    <r>
      <rPr>
        <b/>
        <sz val="11"/>
        <color indexed="8"/>
        <rFont val="Arial"/>
        <family val="2"/>
      </rPr>
      <t xml:space="preserve">Actually </t>
    </r>
    <r>
      <rPr>
        <sz val="11"/>
        <color indexed="8"/>
        <rFont val="Arial"/>
        <family val="2"/>
      </rPr>
      <t>levied in the prior year.</t>
    </r>
  </si>
  <si>
    <r>
      <rPr>
        <b/>
        <sz val="11"/>
        <color indexed="8"/>
        <rFont val="Arial"/>
        <family val="2"/>
      </rPr>
      <t>(3)</t>
    </r>
    <r>
      <rPr>
        <sz val="11"/>
        <color indexed="8"/>
        <rFont val="Arial"/>
        <family val="2"/>
      </rPr>
      <t xml:space="preserve"> Subtract, </t>
    </r>
    <r>
      <rPr>
        <sz val="11"/>
        <color rgb="FFFF0000"/>
        <rFont val="Arial"/>
        <family val="2"/>
      </rPr>
      <t>enter as a negative amount</t>
    </r>
    <r>
      <rPr>
        <sz val="11"/>
        <color indexed="8"/>
        <rFont val="Arial"/>
        <family val="2"/>
      </rPr>
      <t xml:space="preserve">, Ad Valorem tax revenue </t>
    </r>
    <r>
      <rPr>
        <b/>
        <u/>
        <sz val="11"/>
        <color indexed="8"/>
        <rFont val="Arial"/>
        <family val="2"/>
      </rPr>
      <t>Actually</t>
    </r>
    <r>
      <rPr>
        <sz val="11"/>
        <color indexed="8"/>
        <rFont val="Arial"/>
        <family val="2"/>
      </rPr>
      <t xml:space="preserve"> assessed in the prior year for Class 1 and 2 property, (net and gross proceeds) per 15-10-420(6), MCA:</t>
    </r>
    <r>
      <rPr>
        <sz val="11"/>
        <color rgb="FF7030A0"/>
        <rFont val="Arial"/>
        <family val="2"/>
      </rPr>
      <t xml:space="preserve"> </t>
    </r>
    <r>
      <rPr>
        <sz val="11"/>
        <rFont val="Arial"/>
        <family val="2"/>
      </rPr>
      <t>From Prior Year's Form - Line 20</t>
    </r>
    <r>
      <rPr>
        <sz val="11"/>
        <color rgb="FF7030A0"/>
        <rFont val="Arial"/>
        <family val="2"/>
      </rPr>
      <t xml:space="preserve"> or </t>
    </r>
    <r>
      <rPr>
        <sz val="11"/>
        <color indexed="8"/>
        <rFont val="Arial"/>
        <family val="2"/>
      </rPr>
      <t xml:space="preserve">Determined by </t>
    </r>
    <r>
      <rPr>
        <sz val="11"/>
        <rFont val="Arial"/>
        <family val="2"/>
      </rPr>
      <t>m</t>
    </r>
    <r>
      <rPr>
        <sz val="11"/>
        <color indexed="8"/>
        <rFont val="Arial"/>
        <family val="2"/>
      </rPr>
      <t xml:space="preserve">ultiplying the prior year's </t>
    </r>
    <r>
      <rPr>
        <b/>
        <u/>
        <sz val="11"/>
        <color indexed="8"/>
        <rFont val="Arial"/>
        <family val="2"/>
      </rPr>
      <t>Actual</t>
    </r>
    <r>
      <rPr>
        <sz val="11"/>
        <color indexed="8"/>
        <rFont val="Arial"/>
        <family val="2"/>
      </rPr>
      <t xml:space="preserve"> mill levy times the </t>
    </r>
    <r>
      <rPr>
        <b/>
        <u/>
        <sz val="11"/>
        <color indexed="8"/>
        <rFont val="Arial"/>
        <family val="2"/>
      </rPr>
      <t>prior year per mill value</t>
    </r>
    <r>
      <rPr>
        <sz val="11"/>
        <color indexed="8"/>
        <rFont val="Arial"/>
        <family val="2"/>
      </rPr>
      <t xml:space="preserve"> of net and gross proceeds (Class 1 &amp; 2 property).</t>
    </r>
    <r>
      <rPr>
        <b/>
        <u/>
        <sz val="11.5"/>
        <color rgb="FF0070C0"/>
        <rFont val="Arial"/>
        <family val="2"/>
      </rPr>
      <t/>
    </r>
  </si>
  <si>
    <r>
      <t xml:space="preserve">Subtract:  Ad valorem tax revenue </t>
    </r>
    <r>
      <rPr>
        <b/>
        <u/>
        <sz val="11"/>
        <color theme="1"/>
        <rFont val="Arial"/>
        <family val="2"/>
      </rPr>
      <t>ACTUALLY assessed in the prior year</t>
    </r>
    <r>
      <rPr>
        <b/>
        <sz val="11"/>
        <rFont val="Arial"/>
        <family val="2"/>
      </rPr>
      <t xml:space="preserve"> for Class 1 and 2 property, (net and gross proceeds)</t>
    </r>
    <r>
      <rPr>
        <b/>
        <sz val="11"/>
        <color theme="4" tint="-0.249977111117893"/>
        <rFont val="Arial"/>
        <family val="2"/>
      </rPr>
      <t xml:space="preserve"> (from Prior Year's form Line 20)</t>
    </r>
    <r>
      <rPr>
        <b/>
        <sz val="11"/>
        <rFont val="Arial"/>
        <family val="2"/>
      </rPr>
      <t xml:space="preserve">- </t>
    </r>
    <r>
      <rPr>
        <b/>
        <sz val="11"/>
        <color rgb="FFFF0000"/>
        <rFont val="Arial"/>
        <family val="2"/>
      </rPr>
      <t xml:space="preserve">(enter as negative) </t>
    </r>
    <r>
      <rPr>
        <b/>
        <sz val="11"/>
        <color theme="1"/>
        <rFont val="Arial"/>
        <family val="2"/>
      </rPr>
      <t xml:space="preserve">
</t>
    </r>
  </si>
  <si>
    <r>
      <t xml:space="preserve">Enter Ad valorem tax revenue </t>
    </r>
    <r>
      <rPr>
        <b/>
        <u/>
        <sz val="11"/>
        <color theme="1"/>
        <rFont val="Arial"/>
        <family val="2"/>
      </rPr>
      <t>ACTUALLY assessed in the prior year</t>
    </r>
    <r>
      <rPr>
        <b/>
        <sz val="11"/>
        <color theme="4" tint="-0.499984740745262"/>
        <rFont val="Arial"/>
        <family val="2"/>
      </rPr>
      <t xml:space="preserve"> </t>
    </r>
    <r>
      <rPr>
        <b/>
        <sz val="11"/>
        <color theme="4" tint="-0.249977111117893"/>
        <rFont val="Arial"/>
        <family val="2"/>
      </rPr>
      <t>(from Prior Year's form Line 17)</t>
    </r>
    <r>
      <rPr>
        <b/>
        <sz val="11"/>
        <color theme="1"/>
        <rFont val="Arial"/>
        <family val="2"/>
      </rPr>
      <t xml:space="preserve">
</t>
    </r>
  </si>
  <si>
    <r>
      <rPr>
        <b/>
        <sz val="11"/>
        <color theme="1"/>
        <rFont val="Arial"/>
        <family val="2"/>
      </rPr>
      <t xml:space="preserve">Enter total number of carry forward mills from prior year </t>
    </r>
    <r>
      <rPr>
        <b/>
        <sz val="11"/>
        <color theme="4" tint="-0.249977111117893"/>
        <rFont val="Arial"/>
        <family val="2"/>
      </rPr>
      <t>(from Prior Year's form Line 22)</t>
    </r>
    <r>
      <rPr>
        <b/>
        <i/>
        <sz val="11"/>
        <color theme="4" tint="-0.249977111117893"/>
        <rFont val="Arial"/>
        <family val="2"/>
      </rPr>
      <t xml:space="preserve">
</t>
    </r>
    <r>
      <rPr>
        <b/>
        <sz val="11"/>
        <color rgb="FF0070C0"/>
        <rFont val="Arial"/>
        <family val="2"/>
      </rPr>
      <t/>
    </r>
  </si>
  <si>
    <t>Revised 4/28/2017</t>
  </si>
  <si>
    <r>
      <t xml:space="preserve">(18)
</t>
    </r>
    <r>
      <rPr>
        <sz val="11"/>
        <color indexed="8"/>
        <rFont val="Arial"/>
        <family val="2"/>
      </rPr>
      <t>'=(10) x (16)</t>
    </r>
  </si>
  <si>
    <r>
      <rPr>
        <b/>
        <sz val="11"/>
        <color theme="1"/>
        <rFont val="Arial"/>
        <family val="2"/>
      </rPr>
      <t>Enter total number of carry forward mills from prior year</t>
    </r>
    <r>
      <rPr>
        <b/>
        <i/>
        <sz val="11"/>
        <color theme="1"/>
        <rFont val="Arial"/>
        <family val="2"/>
      </rPr>
      <t xml:space="preserve">
</t>
    </r>
    <r>
      <rPr>
        <b/>
        <sz val="11"/>
        <color rgb="FF0070C0"/>
        <rFont val="Arial"/>
        <family val="2"/>
      </rPr>
      <t>FOR FY18 BUDGETS, PLEASE ENTER ONLY</t>
    </r>
    <r>
      <rPr>
        <b/>
        <sz val="10"/>
        <color rgb="FF0070C0"/>
        <rFont val="Arial"/>
        <family val="2"/>
      </rPr>
      <t xml:space="preserve"> </t>
    </r>
    <r>
      <rPr>
        <b/>
        <sz val="11"/>
        <color rgb="FF0070C0"/>
        <rFont val="Arial"/>
        <family val="2"/>
      </rPr>
      <t>THE # OF MILLS LEFT BEHIND FROM FY17.
NEW- PLEASE READ THE INSTRUCTIONS BEFORE ENTERING.</t>
    </r>
  </si>
  <si>
    <r>
      <t xml:space="preserve">Subtract:  Ad valorem tax revenue </t>
    </r>
    <r>
      <rPr>
        <b/>
        <u/>
        <sz val="11"/>
        <color theme="1"/>
        <rFont val="Arial"/>
        <family val="2"/>
      </rPr>
      <t>ACTUALLY assessed in the prior year</t>
    </r>
    <r>
      <rPr>
        <b/>
        <sz val="11"/>
        <rFont val="Arial"/>
        <family val="2"/>
      </rPr>
      <t xml:space="preserve"> for Class 1 and 2 property, (net and gross proceeds) - </t>
    </r>
    <r>
      <rPr>
        <b/>
        <sz val="11"/>
        <color rgb="FFFF0000"/>
        <rFont val="Arial"/>
        <family val="2"/>
      </rPr>
      <t xml:space="preserve">(enter as negative) </t>
    </r>
    <r>
      <rPr>
        <b/>
        <sz val="11"/>
        <color theme="1"/>
        <rFont val="Arial"/>
        <family val="2"/>
      </rPr>
      <t xml:space="preserve">
</t>
    </r>
    <r>
      <rPr>
        <b/>
        <sz val="11"/>
        <color rgb="FF0070C0"/>
        <rFont val="Arial"/>
        <family val="2"/>
      </rPr>
      <t>NEW- PLEASE READ INSTRUCTIONS BEFORE ENTERING.</t>
    </r>
  </si>
  <si>
    <t xml:space="preserve">Add:  Current year inflation adjustment @ 0.59% </t>
  </si>
  <si>
    <r>
      <t xml:space="preserve">Enter Ad valorem tax revenue </t>
    </r>
    <r>
      <rPr>
        <b/>
        <u/>
        <sz val="11"/>
        <color theme="1"/>
        <rFont val="Arial"/>
        <family val="2"/>
      </rPr>
      <t>ACTUALLY assessed in the prior year</t>
    </r>
    <r>
      <rPr>
        <b/>
        <sz val="11"/>
        <color theme="1"/>
        <rFont val="Arial"/>
        <family val="2"/>
      </rPr>
      <t xml:space="preserve"> 
</t>
    </r>
    <r>
      <rPr>
        <b/>
        <sz val="11"/>
        <color rgb="FF0070C0"/>
        <rFont val="Arial"/>
        <family val="2"/>
      </rPr>
      <t>NEW- PLEASE READ INSTRUCTIONS BEFORE ENTERING.</t>
    </r>
  </si>
  <si>
    <t>ENTITY NAME_______________________________________________</t>
  </si>
  <si>
    <t>FYE JUNE 30, 2018</t>
  </si>
  <si>
    <t>AGGREGATE OF ALL FUNDS /OR  _______________ FUND</t>
  </si>
  <si>
    <t>Revised 5/31/2016</t>
  </si>
  <si>
    <t>(item 7) times the per mill value of net/gross proceeds (Class 1 &amp; 2 properties).</t>
  </si>
  <si>
    <t xml:space="preserve">(10) The Amount attributable to net/gross proceeds (Class 1 &amp; 2 properties), is determined by multiplying the authorized mil levy </t>
  </si>
  <si>
    <t>(item 7) times theper mill value of newly taxable property.</t>
  </si>
  <si>
    <t xml:space="preserve">(9) The Amount attributable to newly taxable property is determined by multiplying the authorized mill levy </t>
  </si>
  <si>
    <t>Recap:</t>
  </si>
  <si>
    <t>which can be levied.</t>
  </si>
  <si>
    <t>property and net/gross proceeds (Item 5b).  This represents the current authorized maximum amount of tax revenue</t>
  </si>
  <si>
    <t>(8a) Determined by multiplying the mill levy (Item 7) by the current year taxable value inclusive of newly taxable</t>
  </si>
  <si>
    <t>(8) Equals amount of Item 6. Refer to instructions for Item 6.</t>
  </si>
  <si>
    <t xml:space="preserve"> (Item 4) by the adjusted taxable value per mill (Item 6).</t>
  </si>
  <si>
    <t>(7) The Authorized mill levy under 15-10-420, MCA (includes floating mills) is determined by dividing the adjusted property tax revenue assessed</t>
  </si>
  <si>
    <t>and Class 1 and 2 property (net and gross proceeds) taxable value and tax increment financing district mill incremental value.</t>
  </si>
  <si>
    <t>(6) This amount is the net amount of the per mill taxable value less newly taxable property as defined in Section 15-10-420(3), MCA</t>
  </si>
  <si>
    <t>(5e) This amount represents the total of newly taxable property per mill value plus the taxable value per mill of net &amp; gross proceeds.</t>
  </si>
  <si>
    <t>Enter as a negative number.</t>
  </si>
  <si>
    <r>
      <rPr>
        <sz val="12"/>
        <color indexed="8"/>
        <rFont val="Arial"/>
        <family val="2"/>
      </rPr>
      <t>'</t>
    </r>
    <r>
      <rPr>
        <i/>
        <sz val="12"/>
        <color indexed="8"/>
        <rFont val="Arial"/>
        <family val="2"/>
      </rPr>
      <t>Taxable Value of Net and Gross Proceeds</t>
    </r>
    <r>
      <rPr>
        <sz val="12"/>
        <color indexed="8"/>
        <rFont val="Arial"/>
        <family val="2"/>
      </rPr>
      <t>' is located on line 5 of the Certified Taxable Valuation Information Sheet.</t>
    </r>
    <r>
      <rPr>
        <sz val="12"/>
        <color indexed="10"/>
        <rFont val="Arial"/>
        <family val="2"/>
      </rPr>
      <t xml:space="preserve"> </t>
    </r>
  </si>
  <si>
    <r>
      <t xml:space="preserve">(5d) The </t>
    </r>
    <r>
      <rPr>
        <b/>
        <sz val="12"/>
        <color indexed="8"/>
        <rFont val="Arial"/>
        <family val="2"/>
      </rPr>
      <t>per mill value</t>
    </r>
    <r>
      <rPr>
        <sz val="12"/>
        <color indexed="8"/>
        <rFont val="Arial"/>
        <family val="2"/>
      </rPr>
      <t xml:space="preserve"> of net and gross proceeds is determined by dividing ' </t>
    </r>
    <r>
      <rPr>
        <i/>
        <sz val="12"/>
        <color indexed="8"/>
        <rFont val="Arial"/>
        <family val="2"/>
      </rPr>
      <t>Taxable Value of Net and Gross Proceeds</t>
    </r>
    <r>
      <rPr>
        <sz val="12"/>
        <color indexed="8"/>
        <rFont val="Arial"/>
        <family val="2"/>
      </rPr>
      <t>' by 1,000.</t>
    </r>
  </si>
  <si>
    <r>
      <t xml:space="preserve"> supplied by the Department of Revenue. </t>
    </r>
    <r>
      <rPr>
        <sz val="12"/>
        <color indexed="10"/>
        <rFont val="Arial"/>
        <family val="2"/>
      </rPr>
      <t>Enter as a negative number.</t>
    </r>
  </si>
  <si>
    <r>
      <t>'</t>
    </r>
    <r>
      <rPr>
        <i/>
        <sz val="12"/>
        <color indexed="8"/>
        <rFont val="Arial"/>
        <family val="2"/>
      </rPr>
      <t>Taxable Value of Newly Taxable Property'</t>
    </r>
    <r>
      <rPr>
        <sz val="12"/>
        <color indexed="8"/>
        <rFont val="Arial"/>
        <family val="2"/>
      </rPr>
      <t xml:space="preserve"> is located on line 3 of the Certified Taxable Valuation Information Sheet </t>
    </r>
  </si>
  <si>
    <r>
      <t xml:space="preserve">(5c) The </t>
    </r>
    <r>
      <rPr>
        <b/>
        <sz val="12"/>
        <color indexed="8"/>
        <rFont val="Arial"/>
        <family val="2"/>
      </rPr>
      <t>per mill value</t>
    </r>
    <r>
      <rPr>
        <sz val="12"/>
        <color indexed="8"/>
        <rFont val="Arial"/>
        <family val="2"/>
      </rPr>
      <t xml:space="preserve"> of newly taxable property is determined by dividing ' </t>
    </r>
    <r>
      <rPr>
        <i/>
        <sz val="12"/>
        <color indexed="8"/>
        <rFont val="Arial"/>
        <family val="2"/>
      </rPr>
      <t>Taxable Value of Newly Taxable Property</t>
    </r>
    <r>
      <rPr>
        <sz val="12"/>
        <color indexed="8"/>
        <rFont val="Arial"/>
        <family val="2"/>
      </rPr>
      <t>' by 1,000.</t>
    </r>
  </si>
  <si>
    <t>(5b) This amount is the computed mill value after removal of the tax increment financing district mill incremental value.</t>
  </si>
  <si>
    <r>
      <rPr>
        <sz val="12"/>
        <color indexed="8"/>
        <rFont val="Arial"/>
        <family val="2"/>
      </rPr>
      <t xml:space="preserve">Taxable Valuation Information sheet supplied by the Dept of Revenue. </t>
    </r>
    <r>
      <rPr>
        <sz val="12"/>
        <color indexed="10"/>
        <rFont val="Arial"/>
        <family val="2"/>
      </rPr>
      <t>Enter as a negative number.</t>
    </r>
  </si>
  <si>
    <r>
      <t xml:space="preserve">by 1000.' </t>
    </r>
    <r>
      <rPr>
        <i/>
        <sz val="12"/>
        <color indexed="8"/>
        <rFont val="Arial"/>
        <family val="2"/>
      </rPr>
      <t>Total Incremental Value'</t>
    </r>
    <r>
      <rPr>
        <sz val="12"/>
        <color indexed="8"/>
        <rFont val="Arial"/>
        <family val="2"/>
      </rPr>
      <t xml:space="preserve"> of all TIF Districts is located on line 6, at bottom of far right column, of the Certified</t>
    </r>
  </si>
  <si>
    <r>
      <t xml:space="preserve">(5a) The </t>
    </r>
    <r>
      <rPr>
        <b/>
        <sz val="12"/>
        <color indexed="8"/>
        <rFont val="Arial"/>
        <family val="2"/>
      </rPr>
      <t>per mill incremental value</t>
    </r>
    <r>
      <rPr>
        <sz val="12"/>
        <color indexed="8"/>
        <rFont val="Arial"/>
        <family val="2"/>
      </rPr>
      <t xml:space="preserve"> of all tax increment financing districts (TIF) is determined by dividing the </t>
    </r>
    <r>
      <rPr>
        <i/>
        <sz val="12"/>
        <color indexed="8"/>
        <rFont val="Arial"/>
        <family val="2"/>
      </rPr>
      <t>'Total Incremental Value'</t>
    </r>
    <r>
      <rPr>
        <sz val="12"/>
        <color indexed="8"/>
        <rFont val="Arial"/>
        <family val="2"/>
      </rPr>
      <t xml:space="preserve"> </t>
    </r>
  </si>
  <si>
    <r>
      <t xml:space="preserve"> '</t>
    </r>
    <r>
      <rPr>
        <i/>
        <sz val="12"/>
        <color indexed="8"/>
        <rFont val="Arial"/>
        <family val="2"/>
      </rPr>
      <t>Total Taxable Value</t>
    </r>
    <r>
      <rPr>
        <sz val="12"/>
        <color indexed="8"/>
        <rFont val="Arial"/>
        <family val="2"/>
      </rPr>
      <t>' is located on line 2 of the Certified Taxable Valuation Information sheet supplied by the Dept of Revenue.</t>
    </r>
  </si>
  <si>
    <r>
      <t xml:space="preserve">(5) The Taxable Value </t>
    </r>
    <r>
      <rPr>
        <b/>
        <sz val="12"/>
        <color indexed="8"/>
        <rFont val="Arial"/>
        <family val="2"/>
      </rPr>
      <t>per Mill</t>
    </r>
    <r>
      <rPr>
        <sz val="12"/>
        <color indexed="8"/>
        <rFont val="Arial"/>
        <family val="2"/>
      </rPr>
      <t xml:space="preserve"> is determined by dividing the '</t>
    </r>
    <r>
      <rPr>
        <i/>
        <sz val="12"/>
        <color indexed="8"/>
        <rFont val="Arial"/>
        <family val="2"/>
      </rPr>
      <t>Total Taxable Value</t>
    </r>
    <r>
      <rPr>
        <sz val="12"/>
        <color indexed="8"/>
        <rFont val="Arial"/>
        <family val="2"/>
      </rPr>
      <t>' by 1000.</t>
    </r>
  </si>
  <si>
    <t>(4) This amount is the net of items (1) through (3)</t>
  </si>
  <si>
    <t>FY08 was the last year for personal property tax reimbursements (HB20 and SB417).</t>
  </si>
  <si>
    <r>
      <t xml:space="preserve">the previous years taxable value for net and gross proceeds.  This deduction is required under Section 15-10-420(6), MCA.  </t>
    </r>
    <r>
      <rPr>
        <sz val="12"/>
        <color indexed="10"/>
        <rFont val="Arial"/>
        <family val="2"/>
      </rPr>
      <t>Enter as a negative.</t>
    </r>
  </si>
  <si>
    <t>(3) Property taxes assessed for Class 1 and 2 property, (net and gross proceeds), is determined by multiplying the previous year's mill levy times</t>
  </si>
  <si>
    <t>This adjustment will be recalculated annually by the Department of Revenue.</t>
  </si>
  <si>
    <t>(2) The inflation adjustment is calculated using the three previous years, taking one half of the 3 year average.</t>
  </si>
  <si>
    <t xml:space="preserve">   **Note:  Levies must be figured separately for funds that are not entity-wide.  Examples: road fund and rural districts.</t>
  </si>
  <si>
    <r>
      <rPr>
        <b/>
        <sz val="12"/>
        <color indexed="8"/>
        <rFont val="Arial"/>
        <family val="2"/>
      </rPr>
      <t>it is the same.</t>
    </r>
    <r>
      <rPr>
        <sz val="12"/>
        <color indexed="8"/>
        <rFont val="Arial"/>
        <family val="2"/>
      </rPr>
      <t xml:space="preserve">  This will facilitate the carry forward provision of Section 15-10-420(1)(b).</t>
    </r>
  </si>
  <si>
    <t>Use the amount applicable to the prior year levy you were authorized to mill (item 8a) not what you actually milled unless</t>
  </si>
  <si>
    <r>
      <t xml:space="preserve">commissions (7-3-184) </t>
    </r>
    <r>
      <rPr>
        <b/>
        <u/>
        <sz val="12"/>
        <color indexed="8"/>
        <rFont val="Arial"/>
        <family val="2"/>
      </rPr>
      <t>are not to be included</t>
    </r>
    <r>
      <rPr>
        <sz val="12"/>
        <color indexed="8"/>
        <rFont val="Arial"/>
        <family val="2"/>
      </rPr>
      <t xml:space="preserve">.  </t>
    </r>
  </si>
  <si>
    <t>(15-1-402),  levies imposed for permissive health insurance premiums (2-9-212) and levies imposed for local government study</t>
  </si>
  <si>
    <r>
      <rPr>
        <b/>
        <sz val="12"/>
        <color indexed="8"/>
        <rFont val="Arial"/>
        <family val="2"/>
      </rPr>
      <t>Note</t>
    </r>
    <r>
      <rPr>
        <sz val="12"/>
        <color indexed="8"/>
        <rFont val="Arial"/>
        <family val="2"/>
      </rPr>
      <t>: Voted levies (15-10-420(2)), judgment levies (2-9-316, 7-6-4015, 7-7-2202), emergency levies (10-3-405),  protested tax levies</t>
    </r>
  </si>
  <si>
    <r>
      <t xml:space="preserve">and taken from the </t>
    </r>
    <r>
      <rPr>
        <b/>
        <sz val="12"/>
        <color indexed="8"/>
        <rFont val="Arial"/>
        <family val="2"/>
      </rPr>
      <t>prior year's Determination of Tax Revenue and Mill Levy Limitations Form item (8a).</t>
    </r>
  </si>
  <si>
    <t>by the previous year taxable value. This  amount should be the highest tax authority carried forward under Section 15-10-420, MCA</t>
  </si>
  <si>
    <r>
      <t xml:space="preserve">(1) Ad valorem tax revenue authorized to be assessed is determined by multiplying the </t>
    </r>
    <r>
      <rPr>
        <b/>
        <sz val="12"/>
        <color indexed="8"/>
        <rFont val="Arial"/>
        <family val="2"/>
      </rPr>
      <t>previous year</t>
    </r>
    <r>
      <rPr>
        <sz val="12"/>
        <color indexed="8"/>
        <rFont val="Arial"/>
        <family val="2"/>
      </rPr>
      <t xml:space="preserve"> </t>
    </r>
    <r>
      <rPr>
        <u/>
        <sz val="12"/>
        <color indexed="8"/>
        <rFont val="Arial"/>
        <family val="2"/>
      </rPr>
      <t>authorized</t>
    </r>
    <r>
      <rPr>
        <sz val="12"/>
        <color indexed="8"/>
        <rFont val="Arial"/>
        <family val="2"/>
      </rPr>
      <t xml:space="preserve"> levy </t>
    </r>
  </si>
  <si>
    <t>authorized limitation per 15-10-420, MCA.</t>
  </si>
  <si>
    <t>The Determination of Tax Revenue and Mill Levy Limitations form (Levy Comp. Form) computes the authorized mill levy and tax revenue</t>
  </si>
  <si>
    <t>EXPLANATIONS: Calculating Mill Levies--Section 15-10-420, MCA</t>
  </si>
  <si>
    <t>(8a)</t>
  </si>
  <si>
    <t>Current property tax revenue authorized limitation</t>
  </si>
  <si>
    <t>(10)</t>
  </si>
  <si>
    <t>Amount attributable to net/gross proceeds</t>
  </si>
  <si>
    <t>(9)</t>
  </si>
  <si>
    <t>Amount attributable to newly taxable property</t>
  </si>
  <si>
    <t>(4)</t>
  </si>
  <si>
    <t xml:space="preserve">Adjusted ad valorem tax revenue </t>
  </si>
  <si>
    <t>RECAPITULATION:</t>
  </si>
  <si>
    <t xml:space="preserve">Current property tax revenue authorized limitation </t>
  </si>
  <si>
    <t>(7)</t>
  </si>
  <si>
    <t>Authorized mill levy under Section 15-10-420, MCA</t>
  </si>
  <si>
    <t>(5b)</t>
  </si>
  <si>
    <t xml:space="preserve">  Taxable value per mill (including newly taxable property but excluding TIF per mill incremental value)</t>
  </si>
  <si>
    <t xml:space="preserve">(5e) </t>
  </si>
  <si>
    <t xml:space="preserve">             Taxable value per mill of net and gross proceeds (Class 1 &amp; 2 properties)</t>
  </si>
  <si>
    <r>
      <t xml:space="preserve">   </t>
    </r>
    <r>
      <rPr>
        <b/>
        <i/>
        <sz val="10"/>
        <rFont val="Arial"/>
        <family val="2"/>
      </rPr>
      <t>Add</t>
    </r>
    <r>
      <rPr>
        <b/>
        <sz val="10"/>
        <rFont val="Arial"/>
        <family val="2"/>
      </rPr>
      <t xml:space="preserve">:  Newly taxable property per mill value </t>
    </r>
  </si>
  <si>
    <t xml:space="preserve">Adjusted taxable value per mill </t>
  </si>
  <si>
    <t xml:space="preserve">  Authorized mill levy under Section 15-10-420, MCA   </t>
  </si>
  <si>
    <t>(6)</t>
  </si>
  <si>
    <t>(5d)</t>
  </si>
  <si>
    <r>
      <rPr>
        <b/>
        <i/>
        <sz val="10"/>
        <rFont val="Arial"/>
        <family val="2"/>
      </rPr>
      <t>Less</t>
    </r>
    <r>
      <rPr>
        <b/>
        <sz val="10"/>
        <rFont val="Arial"/>
        <family val="2"/>
      </rPr>
      <t xml:space="preserve">: Enter 'Taxable Value of Net and Gross Proceeds, (Class 1 &amp; 2 properties)' - from Department of Revenue Certified Taxable Valuation Information form, line # 5 </t>
    </r>
    <r>
      <rPr>
        <b/>
        <sz val="10"/>
        <color indexed="10"/>
        <rFont val="Arial"/>
        <family val="2"/>
      </rPr>
      <t>(enter as negative)</t>
    </r>
  </si>
  <si>
    <t>(5c)</t>
  </si>
  <si>
    <r>
      <rPr>
        <b/>
        <i/>
        <sz val="10"/>
        <rFont val="Arial"/>
        <family val="2"/>
      </rPr>
      <t>Less</t>
    </r>
    <r>
      <rPr>
        <b/>
        <sz val="10"/>
        <rFont val="Arial"/>
        <family val="2"/>
      </rPr>
      <t>: Enter 'Total Value of Newly Taxable Property' - from Department of Revenue Certified Taxable Valuation Information form, line # 3</t>
    </r>
    <r>
      <rPr>
        <b/>
        <sz val="10"/>
        <color indexed="10"/>
        <rFont val="Arial"/>
        <family val="2"/>
      </rPr>
      <t xml:space="preserve"> (enter as negative)</t>
    </r>
  </si>
  <si>
    <t xml:space="preserve">   Adjusted taxable value per mill (adjusted for removal of TIF per mill incremental district value)</t>
  </si>
  <si>
    <t>(5a)</t>
  </si>
  <si>
    <r>
      <t xml:space="preserve">  </t>
    </r>
    <r>
      <rPr>
        <b/>
        <i/>
        <sz val="10"/>
        <color indexed="8"/>
        <rFont val="Arial"/>
        <family val="2"/>
      </rPr>
      <t>Less</t>
    </r>
    <r>
      <rPr>
        <b/>
        <sz val="10"/>
        <color indexed="8"/>
        <rFont val="Arial"/>
        <family val="2"/>
      </rPr>
      <t xml:space="preserve">: Enter 'Total Incremental Value' of all tax increment financing districts (TIF Districts) amount - 
  from Department of Revenue Certified Taxable Valuation Information form, line # 6 </t>
    </r>
    <r>
      <rPr>
        <b/>
        <sz val="10"/>
        <color indexed="10"/>
        <rFont val="Arial"/>
        <family val="2"/>
      </rPr>
      <t>(enter as 
  negative)</t>
    </r>
  </si>
  <si>
    <t>(5)</t>
  </si>
  <si>
    <r>
      <t xml:space="preserve">Enter 'Total Taxable Value' amount- from Department of Revenue </t>
    </r>
    <r>
      <rPr>
        <b/>
        <i/>
        <sz val="10"/>
        <color indexed="8"/>
        <rFont val="Arial"/>
        <family val="2"/>
      </rPr>
      <t xml:space="preserve">Certified Taxable Valuation Information </t>
    </r>
    <r>
      <rPr>
        <b/>
        <sz val="10"/>
        <color indexed="8"/>
        <rFont val="Arial"/>
        <family val="2"/>
      </rPr>
      <t xml:space="preserve">form, line # 2. </t>
    </r>
  </si>
  <si>
    <r>
      <t xml:space="preserve">!!NEW!!- Change from Prior Years' Format!!  
In Rows (5), (5a), (5c) &amp; (5d), PLEASE ENTER TAXABLE VALUES, AS WHOLE NUMBERS, DIRECTLY FROM DEPT. OF REVENUE </t>
    </r>
    <r>
      <rPr>
        <b/>
        <i/>
        <u/>
        <sz val="11"/>
        <color indexed="30"/>
        <rFont val="Arial"/>
        <family val="2"/>
      </rPr>
      <t>CERTIFIED TAXABLE VALUATION INFORMATION</t>
    </r>
    <r>
      <rPr>
        <b/>
        <i/>
        <sz val="11"/>
        <color indexed="30"/>
        <rFont val="Arial"/>
        <family val="2"/>
      </rPr>
      <t xml:space="preserve"> form</t>
    </r>
    <r>
      <rPr>
        <b/>
        <sz val="11"/>
        <color indexed="30"/>
        <rFont val="Arial"/>
        <family val="2"/>
      </rPr>
      <t xml:space="preserve"> - "Per Mill" values will auto-calculate.</t>
    </r>
  </si>
  <si>
    <t>CURRENT YEAR LEVY COMPUTATION:</t>
  </si>
  <si>
    <t>(3)</t>
  </si>
  <si>
    <r>
      <rPr>
        <b/>
        <i/>
        <sz val="10"/>
        <rFont val="Arial"/>
        <family val="2"/>
      </rPr>
      <t>Less</t>
    </r>
    <r>
      <rPr>
        <b/>
        <sz val="10"/>
        <rFont val="Arial"/>
        <family val="2"/>
      </rPr>
      <t xml:space="preserve">:  Property taxes authorized to be assessed in the prior year for Class 1 and 2 property (net and gross proceeds) </t>
    </r>
    <r>
      <rPr>
        <b/>
        <sz val="10"/>
        <color indexed="10"/>
        <rFont val="Arial"/>
        <family val="2"/>
      </rPr>
      <t>(enter as negative number)</t>
    </r>
  </si>
  <si>
    <r>
      <rPr>
        <b/>
        <i/>
        <sz val="10"/>
        <rFont val="Arial"/>
        <family val="2"/>
      </rPr>
      <t>Add</t>
    </r>
    <r>
      <rPr>
        <b/>
        <sz val="10"/>
        <rFont val="Arial"/>
        <family val="2"/>
      </rPr>
      <t xml:space="preserve">:  FISCAL YEAR 2017 INFLATION ADJUSMENT @ 0.50% </t>
    </r>
  </si>
  <si>
    <t>(1)</t>
  </si>
  <si>
    <r>
      <rPr>
        <b/>
        <sz val="11"/>
        <color indexed="8"/>
        <rFont val="Arial"/>
        <family val="2"/>
      </rPr>
      <t>Ad valorem tax revenue authorized to be assessed prior year</t>
    </r>
    <r>
      <rPr>
        <b/>
        <sz val="10"/>
        <color indexed="8"/>
        <rFont val="Arial"/>
        <family val="2"/>
      </rPr>
      <t xml:space="preserve"> (from prior year's determination form - (8a))</t>
    </r>
  </si>
  <si>
    <t xml:space="preserve">MAXIMUM PROPERTY TAXES AUTHORIZED:   </t>
  </si>
  <si>
    <t>REFERENCE</t>
  </si>
  <si>
    <t>EXPLANATION</t>
  </si>
  <si>
    <t>YELLOW SHADED CELLS</t>
  </si>
  <si>
    <t>Enter amounts in</t>
  </si>
  <si>
    <t>SALMON SHADED CELLS</t>
  </si>
  <si>
    <t>Cells that contain formulas and are locked from changes</t>
  </si>
  <si>
    <t>COUNTY/CITY/TOWN OF___________________________________</t>
  </si>
  <si>
    <t>FYE JUNE 30, 2017</t>
  </si>
  <si>
    <t>UNDER SECTION 15-10-420, MCA</t>
  </si>
  <si>
    <t>DETERMINATION OF TAX REVENUE AND MILL LEVY LIMITATIONS</t>
  </si>
  <si>
    <t xml:space="preserve">      authorized limitation  (10) = (8a)</t>
  </si>
  <si>
    <t>(4) Adjusted ad valorem tax revenue + (9) amount attributable to newly taxable property &amp; net/gross proceeds = Current property tax</t>
  </si>
  <si>
    <t>(9) Determined by multiplying the newly taxable property plus net/gross proceeds (Item 5e) by the authorized mil levy (item 7).</t>
  </si>
  <si>
    <t>property tax revenue assessed (Item 4).</t>
  </si>
  <si>
    <t>(7) The floating mill is determined by dividing the adjusted taxable value per mill (Item 6) into the adjusted</t>
  </si>
  <si>
    <t>(6) This amount is the net amount of per mill taxable value less newly taxable property as defined in Section 15-10-420(3), MCA</t>
  </si>
  <si>
    <t>(County only).</t>
  </si>
  <si>
    <t>(5e) This amount represents the total of newly taxable property per mill value plus the taxable value per mill of net &amp; gross proceeds</t>
  </si>
  <si>
    <r>
      <t xml:space="preserve">Represents the per mill value of the net and gross proceeds taxable value. </t>
    </r>
    <r>
      <rPr>
        <sz val="12"/>
        <color indexed="10"/>
        <rFont val="Arial"/>
        <family val="2"/>
      </rPr>
      <t>Enter as a negative number.</t>
    </r>
  </si>
  <si>
    <t>(5d)This amount appears on the Certified Taxable Valuation Information Sheet supplied by the Department of Revenue (county only)</t>
  </si>
  <si>
    <r>
      <t xml:space="preserve">supplied by the Department of Revenue. </t>
    </r>
    <r>
      <rPr>
        <sz val="12"/>
        <color indexed="10"/>
        <rFont val="Arial"/>
        <family val="2"/>
      </rPr>
      <t>Enter as a negative number.</t>
    </r>
  </si>
  <si>
    <t>(5c) The per mill value of newly taxable property is taken from line 3 on the Certified Taxable Valuation Information Sheet</t>
  </si>
  <si>
    <t>(5b) This amount is the computed mill value after removal of the tax increment financing district mill imcremental value.</t>
  </si>
  <si>
    <r>
      <t xml:space="preserve">line 4 in the far right column labeled "incremental value". </t>
    </r>
    <r>
      <rPr>
        <sz val="12"/>
        <color indexed="10"/>
        <rFont val="Arial"/>
        <family val="2"/>
      </rPr>
      <t>Enter as a negative number.</t>
    </r>
  </si>
  <si>
    <t>(5a) This amount is taken from the Certified Taxable Valuation Information sheet supplied by the Dept of Revenue following</t>
  </si>
  <si>
    <r>
      <t>The number should be entered as the</t>
    </r>
    <r>
      <rPr>
        <b/>
        <sz val="12"/>
        <color indexed="8"/>
        <rFont val="Arial"/>
        <family val="2"/>
      </rPr>
      <t xml:space="preserve"> per mill value*.</t>
    </r>
    <r>
      <rPr>
        <sz val="12"/>
        <color indexed="8"/>
        <rFont val="Arial"/>
        <family val="2"/>
      </rPr>
      <t xml:space="preserve">  *Taxable value divided by 1,000 or move the decimal three digits to the left</t>
    </r>
  </si>
  <si>
    <t>(5) This amount is taken from line 2 on the Certified Taxable Valuation Information sheet supplied by the Dept. of Revenue.</t>
  </si>
  <si>
    <r>
      <t xml:space="preserve">the previous years taxable value for net and gross proceeds.  This deduction is required under Section 15-10-420(6), MCA </t>
    </r>
    <r>
      <rPr>
        <sz val="12"/>
        <color indexed="10"/>
        <rFont val="Arial"/>
        <family val="2"/>
      </rPr>
      <t>Enter as a negative.</t>
    </r>
  </si>
  <si>
    <t xml:space="preserve">   **Note levies must be figured separately for funds that are not entity-wide, examples: road fund and rural districts.</t>
  </si>
  <si>
    <t xml:space="preserve">   Amount attributable to newly taxable property and net/gross proceeds</t>
  </si>
  <si>
    <t xml:space="preserve">   Adjusted ad valorem tax revenue </t>
  </si>
  <si>
    <t xml:space="preserve">Authorized mill levy under Section 15-10-420, MCA (includes floating mills)  </t>
  </si>
  <si>
    <t xml:space="preserve">             Taxable value per mill of net and gross proceeds (county only) </t>
  </si>
  <si>
    <t xml:space="preserve">   Add:  Newly taxable property per mill value </t>
  </si>
  <si>
    <t xml:space="preserve">  Authorized mill levy under Section 15-10-420, MCA (includes floating mills)  </t>
  </si>
  <si>
    <r>
      <t xml:space="preserve">             Taxable value </t>
    </r>
    <r>
      <rPr>
        <b/>
        <u/>
        <sz val="10"/>
        <rFont val="Arial"/>
        <family val="2"/>
      </rPr>
      <t>per mill</t>
    </r>
    <r>
      <rPr>
        <b/>
        <sz val="10"/>
        <rFont val="Arial"/>
        <family val="2"/>
      </rPr>
      <t xml:space="preserve"> of net and gross proceeds (county only)  </t>
    </r>
    <r>
      <rPr>
        <b/>
        <sz val="10"/>
        <color indexed="10"/>
        <rFont val="Arial"/>
        <family val="2"/>
      </rPr>
      <t xml:space="preserve">(enter as </t>
    </r>
    <r>
      <rPr>
        <b/>
        <u/>
        <sz val="10"/>
        <color indexed="10"/>
        <rFont val="Arial"/>
        <family val="2"/>
      </rPr>
      <t>negative</t>
    </r>
    <r>
      <rPr>
        <b/>
        <sz val="10"/>
        <color indexed="10"/>
        <rFont val="Arial"/>
        <family val="2"/>
      </rPr>
      <t>)</t>
    </r>
  </si>
  <si>
    <r>
      <t xml:space="preserve">    Less: Newly taxable property </t>
    </r>
    <r>
      <rPr>
        <b/>
        <u/>
        <sz val="10"/>
        <rFont val="Arial"/>
        <family val="2"/>
      </rPr>
      <t>per mill value</t>
    </r>
    <r>
      <rPr>
        <b/>
        <sz val="10"/>
        <rFont val="Arial"/>
        <family val="2"/>
      </rPr>
      <t xml:space="preserve">, </t>
    </r>
    <r>
      <rPr>
        <b/>
        <sz val="10"/>
        <color indexed="10"/>
        <rFont val="Arial"/>
        <family val="2"/>
      </rPr>
      <t xml:space="preserve">(enter as </t>
    </r>
    <r>
      <rPr>
        <b/>
        <u/>
        <sz val="10"/>
        <color indexed="10"/>
        <rFont val="Arial"/>
        <family val="2"/>
      </rPr>
      <t>negative</t>
    </r>
    <r>
      <rPr>
        <b/>
        <sz val="10"/>
        <color indexed="10"/>
        <rFont val="Arial"/>
        <family val="2"/>
      </rPr>
      <t>)</t>
    </r>
  </si>
  <si>
    <t xml:space="preserve">   Adjusted taxable value (adjusted for removal of TIF per mill incremental district value)</t>
  </si>
  <si>
    <r>
      <t xml:space="preserve">  Less: </t>
    </r>
    <r>
      <rPr>
        <b/>
        <u/>
        <sz val="10"/>
        <color indexed="8"/>
        <rFont val="Arial"/>
        <family val="2"/>
      </rPr>
      <t>per mill</t>
    </r>
    <r>
      <rPr>
        <b/>
        <sz val="10"/>
        <color indexed="8"/>
        <rFont val="Arial"/>
        <family val="2"/>
      </rPr>
      <t xml:space="preserve"> incremental value of tax increment financing district (TIF) </t>
    </r>
    <r>
      <rPr>
        <b/>
        <sz val="10"/>
        <color indexed="10"/>
        <rFont val="Arial"/>
        <family val="2"/>
      </rPr>
      <t xml:space="preserve">(enter as </t>
    </r>
    <r>
      <rPr>
        <b/>
        <u/>
        <sz val="10"/>
        <color indexed="10"/>
        <rFont val="Arial"/>
        <family val="2"/>
      </rPr>
      <t>negative</t>
    </r>
    <r>
      <rPr>
        <b/>
        <sz val="10"/>
        <color indexed="10"/>
        <rFont val="Arial"/>
        <family val="2"/>
      </rPr>
      <t>)</t>
    </r>
  </si>
  <si>
    <r>
      <t xml:space="preserve">  Taxable value </t>
    </r>
    <r>
      <rPr>
        <b/>
        <u/>
        <sz val="10"/>
        <color indexed="8"/>
        <rFont val="Arial"/>
        <family val="2"/>
      </rPr>
      <t>per mill</t>
    </r>
    <r>
      <rPr>
        <b/>
        <sz val="8"/>
        <color indexed="8"/>
        <rFont val="Arial"/>
        <family val="2"/>
      </rPr>
      <t xml:space="preserve">       (To figure per mill value divide by 1,000 or move decimal 3 places to left)</t>
    </r>
  </si>
  <si>
    <r>
      <t xml:space="preserve">  (net and gross proceeds, county only)  (Section 15-10-420(6), MCA </t>
    </r>
    <r>
      <rPr>
        <b/>
        <sz val="10"/>
        <color indexed="10"/>
        <rFont val="Arial"/>
        <family val="2"/>
      </rPr>
      <t xml:space="preserve">(enter as </t>
    </r>
    <r>
      <rPr>
        <b/>
        <u/>
        <sz val="10"/>
        <color indexed="10"/>
        <rFont val="Arial"/>
        <family val="2"/>
      </rPr>
      <t>negative</t>
    </r>
    <r>
      <rPr>
        <b/>
        <sz val="10"/>
        <color indexed="10"/>
        <rFont val="Arial"/>
        <family val="2"/>
      </rPr>
      <t xml:space="preserve"> number)</t>
    </r>
    <r>
      <rPr>
        <b/>
        <sz val="10"/>
        <rFont val="Arial"/>
        <family val="2"/>
      </rPr>
      <t>)</t>
    </r>
  </si>
  <si>
    <t xml:space="preserve">  Less:  Property taxes authorized to be assessed in the prior year for Class 1 and 2 property </t>
  </si>
  <si>
    <t>Add:  FISCAL YEAR 2016 INFLATION ADJUSMENT @ 0.67% (Section 15-10-420(1a)(1c), MCA)</t>
  </si>
  <si>
    <r>
      <rPr>
        <b/>
        <sz val="11"/>
        <color indexed="8"/>
        <rFont val="Arial"/>
        <family val="2"/>
      </rPr>
      <t xml:space="preserve">  Ad valorem tax revenue authorized to be assessed prior year</t>
    </r>
    <r>
      <rPr>
        <b/>
        <sz val="10"/>
        <color indexed="8"/>
        <rFont val="Arial"/>
        <family val="2"/>
      </rPr>
      <t xml:space="preserve">   (from prior year's determination form - (8a))</t>
    </r>
  </si>
  <si>
    <t>MAXIMUM PROPERTY TAXES AUTHORIZED:   (Note: appropriate statutes are referenced)</t>
  </si>
  <si>
    <t xml:space="preserve">              Where formulas exist (Salmon-shaded Cells), No Entry is Necessary</t>
  </si>
  <si>
    <t>NOTE: When entering a number to be substracted enter as a negative number</t>
  </si>
  <si>
    <t>The tax revenue and mill levy limitations will be computed automatically</t>
  </si>
  <si>
    <t xml:space="preserve">Enter amounts in </t>
  </si>
  <si>
    <r>
      <rPr>
        <b/>
        <sz val="12"/>
        <color indexed="18"/>
        <rFont val="Arial"/>
        <family val="2"/>
      </rPr>
      <t>Do not enter information in salmon cells.</t>
    </r>
    <r>
      <rPr>
        <b/>
        <sz val="12"/>
        <color indexed="8"/>
        <rFont val="Arial"/>
        <family val="2"/>
      </rPr>
      <t xml:space="preserve"> This form contains formulas in </t>
    </r>
  </si>
  <si>
    <t>Numbers appearing in RED are SUBTRACTIONS</t>
  </si>
  <si>
    <t>Numbers appearing in GREEN are ADDITIONS</t>
  </si>
  <si>
    <t>FYE JUNE 30, 2016</t>
  </si>
  <si>
    <t>Department of Revenue (county only) Represents the per mill value of the net and gross proceeds taxable value.</t>
  </si>
  <si>
    <t>(5d)This amount appears on the Certified Taxable Valuation Information Sheet supplied by the</t>
  </si>
  <si>
    <t>Valuation Information sheet supplied by the Department of Revenue.</t>
  </si>
  <si>
    <t>(5c) The per mill value of newly taxable property is taken from line 3 on the Certified Taxable</t>
  </si>
  <si>
    <t>line 4 in the far right column labeled "incremental value".</t>
  </si>
  <si>
    <r>
      <t>The number should be entered as the</t>
    </r>
    <r>
      <rPr>
        <b/>
        <sz val="12"/>
        <color indexed="8"/>
        <rFont val="Arial"/>
        <family val="2"/>
      </rPr>
      <t xml:space="preserve"> per mill value*.</t>
    </r>
    <r>
      <rPr>
        <sz val="12"/>
        <color indexed="8"/>
        <rFont val="Arial"/>
        <family val="2"/>
      </rPr>
      <t xml:space="preserve">  *Taxable value divided by 1,000 or moving the decimal three digits to the left</t>
    </r>
  </si>
  <si>
    <r>
      <t xml:space="preserve">input in line 3a. The amount is the additional reimbursement you will receive (DOR will provide this information) </t>
    </r>
    <r>
      <rPr>
        <b/>
        <sz val="12"/>
        <color indexed="60"/>
        <rFont val="Arial"/>
        <family val="2"/>
      </rPr>
      <t>*Updated for FY15</t>
    </r>
  </si>
  <si>
    <t>(3a) SB 96 Reimbursement through State Entitlement from the Dept of Revenue for the reduction in the value of Class 8 property is</t>
  </si>
  <si>
    <t>levy times the previous years taxable value for net and gross proceeds.  This deduction is required under Section 15-10-420(6), MCA</t>
  </si>
  <si>
    <t>(3) Property taxes assessed for Class 1 and 2 property, (net and gross proceeds), is determined by multiplying the previous year's mill</t>
  </si>
  <si>
    <r>
      <t xml:space="preserve">commissions (7-3-184) </t>
    </r>
    <r>
      <rPr>
        <b/>
        <u/>
        <sz val="12"/>
        <color indexed="8"/>
        <rFont val="Arial"/>
        <family val="2"/>
      </rPr>
      <t>are not be be included</t>
    </r>
    <r>
      <rPr>
        <sz val="12"/>
        <color indexed="8"/>
        <rFont val="Arial"/>
        <family val="2"/>
      </rPr>
      <t xml:space="preserve">.  </t>
    </r>
  </si>
  <si>
    <r>
      <t xml:space="preserve">             Taxable value per mill of net and gross proceeds (county only)  </t>
    </r>
    <r>
      <rPr>
        <b/>
        <sz val="10"/>
        <color indexed="10"/>
        <rFont val="Arial"/>
        <family val="2"/>
      </rPr>
      <t>(enter as negative)</t>
    </r>
  </si>
  <si>
    <r>
      <t xml:space="preserve">    Less: Newly taxable property per mill value, </t>
    </r>
    <r>
      <rPr>
        <b/>
        <sz val="10"/>
        <color indexed="10"/>
        <rFont val="Arial"/>
        <family val="2"/>
      </rPr>
      <t>(enter as negative)</t>
    </r>
  </si>
  <si>
    <r>
      <t xml:space="preserve">  Less per mill incremental value of tax increment financing district (TIF) </t>
    </r>
    <r>
      <rPr>
        <b/>
        <sz val="10"/>
        <color indexed="10"/>
        <rFont val="Arial"/>
        <family val="2"/>
      </rPr>
      <t>(enter as negative)</t>
    </r>
  </si>
  <si>
    <t xml:space="preserve">  Taxable value per mill</t>
  </si>
  <si>
    <r>
      <t xml:space="preserve">         </t>
    </r>
    <r>
      <rPr>
        <b/>
        <u/>
        <sz val="9"/>
        <color indexed="30"/>
        <rFont val="Arial"/>
        <family val="2"/>
      </rPr>
      <t xml:space="preserve">*adjustment line for FY2015 (SB96 reduced class 8 property and provided reimbursement through state entitlement) </t>
    </r>
  </si>
  <si>
    <t>(3a)*</t>
  </si>
  <si>
    <r>
      <t xml:space="preserve">  Less: FY15 SB96 Reimbursement through Entitlement Share </t>
    </r>
    <r>
      <rPr>
        <b/>
        <sz val="10"/>
        <color indexed="10"/>
        <rFont val="Arial"/>
        <family val="2"/>
      </rPr>
      <t>(enter as a negative number)</t>
    </r>
  </si>
  <si>
    <r>
      <t xml:space="preserve">  (net and gross proceeds, county only)  (Section 15-10-420(6), MCA </t>
    </r>
    <r>
      <rPr>
        <b/>
        <sz val="10"/>
        <color indexed="10"/>
        <rFont val="Arial"/>
        <family val="2"/>
      </rPr>
      <t>(enter as negative number)</t>
    </r>
    <r>
      <rPr>
        <b/>
        <sz val="10"/>
        <rFont val="Arial"/>
        <family val="2"/>
      </rPr>
      <t>)</t>
    </r>
  </si>
  <si>
    <t>Add:  FISCAL YEAR 2015 INFLATION ADJUSMENT @ 1.03% (Section 15-10-420(1a)(1c), MCA)</t>
  </si>
  <si>
    <t>MAXIMUM PROPERTY TAXES AUTHORIZED:   (Note that appropriate statutes are referenced)</t>
  </si>
  <si>
    <t>FYE JUNE 30, 2015</t>
  </si>
  <si>
    <t>AGGREGATE OF ALL FUNDS/OR  _______________ FUND</t>
  </si>
  <si>
    <t xml:space="preserve">by the calculated authorized mill levy (Item 7). </t>
  </si>
  <si>
    <t>(9) Determined by multiplying the newly taxable property plus net/gross proceeds (Item 5e)</t>
  </si>
  <si>
    <t>increment financing district mill incremental value.</t>
  </si>
  <si>
    <t>Section 15-10-420(3), MCA and Class 1 and 2 property (net and gross proceeds) taxable value and tax</t>
  </si>
  <si>
    <t xml:space="preserve">(6) This amount is the net amount of per mill taxable value less newly taxable property as defined in </t>
  </si>
  <si>
    <t>&amp; gross proceeds (County only).</t>
  </si>
  <si>
    <t xml:space="preserve">(5e) This amount represents the total of newly taxable property per mill value plus the taxable value per mill of net </t>
  </si>
  <si>
    <t>Department of Revenue following line 4 in the far right column labeled "incremental value".</t>
  </si>
  <si>
    <t xml:space="preserve">(5a) This amount is taken from the Certified Taxable Valuation Information sheet supplied by the </t>
  </si>
  <si>
    <t>value moving the decimal three digits to the left)</t>
  </si>
  <si>
    <t>the Department of Revenue.  The number should be entered as the per mill value.  (Taxable</t>
  </si>
  <si>
    <t>(5) This amount is taken from line 2 on the Certified Taxable Valuation Information sheet  supplied by</t>
  </si>
  <si>
    <t>is required under Section 15-10-420(6), MCA</t>
  </si>
  <si>
    <t>the previous years mill levy times the previous years taxable value for net and gross proceeds.  This deduction</t>
  </si>
  <si>
    <t>(3) Property taxes assessed for Class 1 and 2 property, (net and gross proceeds), is determined by multiplying</t>
  </si>
  <si>
    <t>3 year average.  This adjustment will be recalculated annually by the Department of Revenue.</t>
  </si>
  <si>
    <t xml:space="preserve">(2) The inflation adjustment is calculated using the three previous years, taking one half of the </t>
  </si>
  <si>
    <t>**Note levies must be figured separately for funds that are not entity-wide, examples: road fund and rural districts.</t>
  </si>
  <si>
    <t>you actually milled unless it is the same.  This will facilitate the carry forward provision of Section 15-10-420(1)(b).</t>
  </si>
  <si>
    <r>
      <t xml:space="preserve">(7-3-184) </t>
    </r>
    <r>
      <rPr>
        <b/>
        <u/>
        <sz val="12"/>
        <color indexed="8"/>
        <rFont val="Arial"/>
        <family val="2"/>
      </rPr>
      <t>are not be be included</t>
    </r>
    <r>
      <rPr>
        <b/>
        <sz val="12"/>
        <color indexed="8"/>
        <rFont val="Arial"/>
        <family val="2"/>
      </rPr>
      <t>.  Be sure to use the amount applicable to the prior year levy you were</t>
    </r>
    <r>
      <rPr>
        <b/>
        <u/>
        <sz val="12"/>
        <color indexed="8"/>
        <rFont val="Arial"/>
        <family val="2"/>
      </rPr>
      <t xml:space="preserve"> authorized</t>
    </r>
    <r>
      <rPr>
        <b/>
        <sz val="12"/>
        <color indexed="8"/>
        <rFont val="Arial"/>
        <family val="2"/>
      </rPr>
      <t xml:space="preserve"> to mill not what </t>
    </r>
  </si>
  <si>
    <t xml:space="preserve">(15-1-402),  levies imposed for health insurance premiums (2-9-212) and levies imposed for local government study commissions </t>
  </si>
  <si>
    <t>Voted levies (15-10-420(2)), judgment levies (2-9-316, 7-6-4015, 7-7-2202), emergency levies (10-3-405),  protested tax levies</t>
  </si>
  <si>
    <r>
      <t xml:space="preserve">(1) Ad valorem tax revenue authorized to be assessed is determined by multiplying the previous year </t>
    </r>
    <r>
      <rPr>
        <b/>
        <u/>
        <sz val="12"/>
        <color indexed="8"/>
        <rFont val="Arial"/>
        <family val="2"/>
      </rPr>
      <t>authorized</t>
    </r>
    <r>
      <rPr>
        <b/>
        <sz val="12"/>
        <color indexed="8"/>
        <rFont val="Arial"/>
        <family val="2"/>
      </rPr>
      <t xml:space="preserve"> levy </t>
    </r>
  </si>
  <si>
    <t xml:space="preserve">    *SB372 adjustment was an adjustment for the prior year only and is not applicable for FY2014</t>
  </si>
  <si>
    <t>Add:  FISCAL YEAR 2014 INFLATION ADJUSMENT @ 1.03% (Section 15-10-420(1a)(1c), MCA)</t>
  </si>
  <si>
    <t xml:space="preserve">  Ad valorem tax revenue authorized to be assessed prior year   </t>
  </si>
  <si>
    <t xml:space="preserve">                   WHERE FORMULAS EXIST, NO ENTRY IS NECESSARY</t>
  </si>
  <si>
    <t>NOTE: WHEN ENTERING A NUMBER TO BE SUBTRACTED ENTER AS A NEGATIVE NUMBER</t>
  </si>
  <si>
    <t xml:space="preserve"> The tax revenue and mill levy limitations will be computed automatically.</t>
  </si>
  <si>
    <t xml:space="preserve">The form has the formulas which are contained in </t>
  </si>
  <si>
    <t>NUMBERS APPEARING  IN RED ARE SUBTRACTIONS</t>
  </si>
  <si>
    <t>NUMBERS APPEARING IN GREEN ARE ADDITIONS</t>
  </si>
  <si>
    <t>FYE JUNE 30, 2014</t>
  </si>
  <si>
    <t>AGGREGATE OF ALL FUNDS/ ________________ FUND</t>
  </si>
  <si>
    <t>DETERMINATION OF TAX REVENUE AND MILL LEVY LIMITATIONS UNDER SECTION 15-10-420, MCA</t>
  </si>
  <si>
    <r>
      <t>Input in line 3a the amount of the additional reimbursement you will receive (DOR will provide this information by letter)</t>
    </r>
    <r>
      <rPr>
        <b/>
        <sz val="12"/>
        <color indexed="60"/>
        <rFont val="Arial"/>
        <family val="2"/>
      </rPr>
      <t>*new for FY13</t>
    </r>
  </si>
  <si>
    <t>(3a) SB372 Reimbursement through State Entitlement from the Dept of Revenue for the reduction in the value of Class 8 property</t>
  </si>
  <si>
    <r>
      <t xml:space="preserve">(7-3-184) </t>
    </r>
    <r>
      <rPr>
        <b/>
        <u/>
        <sz val="12"/>
        <color indexed="8"/>
        <rFont val="Arial"/>
        <family val="2"/>
      </rPr>
      <t>are not be be included</t>
    </r>
    <r>
      <rPr>
        <sz val="12"/>
        <color indexed="8"/>
        <rFont val="Arial"/>
        <family val="2"/>
      </rPr>
      <t>.  Be sure to use the amount applicable to the prior year levy you were</t>
    </r>
    <r>
      <rPr>
        <u/>
        <sz val="12"/>
        <color indexed="8"/>
        <rFont val="Arial"/>
        <family val="2"/>
      </rPr>
      <t xml:space="preserve"> authorized</t>
    </r>
    <r>
      <rPr>
        <sz val="12"/>
        <color indexed="8"/>
        <rFont val="Arial"/>
        <family val="2"/>
      </rPr>
      <t xml:space="preserve"> to mill not what </t>
    </r>
  </si>
  <si>
    <r>
      <t xml:space="preserve">(1) Ad valorem tax revenue authorized to be assessed is determined by multiplying the previous year </t>
    </r>
    <r>
      <rPr>
        <u/>
        <sz val="12"/>
        <color indexed="8"/>
        <rFont val="Arial"/>
        <family val="2"/>
      </rPr>
      <t>authorized</t>
    </r>
    <r>
      <rPr>
        <sz val="12"/>
        <color indexed="8"/>
        <rFont val="Arial"/>
        <family val="2"/>
      </rPr>
      <t xml:space="preserve"> levy </t>
    </r>
  </si>
  <si>
    <t xml:space="preserve">      *new line for FY2013</t>
  </si>
  <si>
    <r>
      <t xml:space="preserve">  Less: FY13 SB372 Reimbursement through Entitlement Share </t>
    </r>
    <r>
      <rPr>
        <b/>
        <sz val="10"/>
        <color indexed="10"/>
        <rFont val="Arial"/>
        <family val="2"/>
      </rPr>
      <t>(enter as a negative number)</t>
    </r>
  </si>
  <si>
    <t>Add:  FISCAL YEAR 2013 INFLATION ADJUSMENT @ 1.2% (Section 15-10-420(1a)(1c), MCA)</t>
  </si>
  <si>
    <t>FYE JUNE 30, 2013</t>
  </si>
  <si>
    <t>Add:  FISCAL YEAR 2012 INFLATION ADJUSMENT @ 0.72% (Section 15-10-420(1a)(1c), MCA)</t>
  </si>
  <si>
    <t>FYE JUNE 30, 2012</t>
  </si>
  <si>
    <t>Add:  FISCAL YEAR 2011 INFLATION ADJUSMENT @ 1.142% (Section 15-10-420(1a)(1c), MCA)</t>
  </si>
  <si>
    <t>FYE JUNE 30, 2011</t>
  </si>
  <si>
    <t xml:space="preserve">by the calculated mill levy (Item 8). </t>
  </si>
  <si>
    <t>(9) Determined by multiplying the newly taxable property plus net/gross proceeds (Items 6a and 6b)</t>
  </si>
  <si>
    <t>property and net/gross proceeds (Items 6a and 6b).  This represents the maximum amount of taxes</t>
  </si>
  <si>
    <t>(8) Determined by multiplying the mill levy (Item 8) by the current year taxable value inclusive of newly taxable</t>
  </si>
  <si>
    <t>property tax revenue assessed (Item 5).</t>
  </si>
  <si>
    <t>(7) The floating mill is determined by dividing the adjusted taxable value per mill (Item 7) into the adjusted</t>
  </si>
  <si>
    <t>(5d)This amount appears on line 4 of the Certified Taxable Valuation Information Sheet supplied by the</t>
  </si>
  <si>
    <t>(4) This amount is the net of items (1) through (4)</t>
  </si>
  <si>
    <r>
      <t>(7-3-184) are not be be included.  Be sure to use the amount applicable to the prior year levy you were</t>
    </r>
    <r>
      <rPr>
        <b/>
        <u/>
        <sz val="12"/>
        <color indexed="8"/>
        <rFont val="Arial"/>
        <family val="2"/>
      </rPr>
      <t xml:space="preserve"> authorized</t>
    </r>
    <r>
      <rPr>
        <b/>
        <sz val="12"/>
        <color indexed="8"/>
        <rFont val="Arial"/>
        <family val="2"/>
      </rPr>
      <t xml:space="preserve"> to mill not what </t>
    </r>
  </si>
  <si>
    <t>Previous year adjusted property tax revenue assessed (5)</t>
  </si>
  <si>
    <t xml:space="preserve">(5c and d) </t>
  </si>
  <si>
    <t>Adjusted ad valorem tax revenue assessed</t>
  </si>
  <si>
    <t>Add:  FISCAL YEAR 2010 INFLATION ADJUSMENT @ 1.112% (Section 15-10-420(1a)(1c), MCA)</t>
  </si>
  <si>
    <t>FYE JUNE 30, 2010</t>
  </si>
  <si>
    <t>_____________________________AGGREGATE OF ALL FUNDS</t>
  </si>
  <si>
    <t>(10) Determined by multiplying the newly taxable property plus net/gross proceeds (Items 6a and 6b)</t>
  </si>
  <si>
    <t>(9) Determined by multiplying the mill levy (Item 8) by the current year taxable value inclusive of newly taxable</t>
  </si>
  <si>
    <t>(8) The floating mill is determined by dividing the adjusted taxable value per mill (Item 7) into the adjusted</t>
  </si>
  <si>
    <t xml:space="preserve">(7) This amount is the net amount of per mill taxable value less newly taxable property as defined in </t>
  </si>
  <si>
    <t>(6d)This amount appears on line 4 of the Certified Taxable Valuation Information Sheet supplied by the</t>
  </si>
  <si>
    <t>(6c) The per mill value of newly taxable property is taken from line 3 on the Certified Taxable</t>
  </si>
  <si>
    <t>(6b) This amount is the computed mill value after removal of the tax increment financing district mill imcremental value.</t>
  </si>
  <si>
    <t xml:space="preserve">(6a) This amount is taken from the Certified Taxable Valuation Information sheet supplied by the </t>
  </si>
  <si>
    <t>(6) This amount is taken from line 2 on the Certified Taxable Valuation Information sheet  supplied by</t>
  </si>
  <si>
    <t>(5) This amount is the net of items (1) through (4)</t>
  </si>
  <si>
    <t xml:space="preserve">general ledger revenue account for personal property tax reimbursements (335210).  </t>
  </si>
  <si>
    <t>(4) The amount for the prior fiscal year amounts received can be obtained from the prior fiscal year</t>
  </si>
  <si>
    <t xml:space="preserve">The form has the formulas included.   Enter only the numbers necessary.  </t>
  </si>
  <si>
    <t>(6b)</t>
  </si>
  <si>
    <t xml:space="preserve">(6c and d) </t>
  </si>
  <si>
    <t>(6d)</t>
  </si>
  <si>
    <t>(6c)</t>
  </si>
  <si>
    <t>(6a)</t>
  </si>
  <si>
    <t xml:space="preserve">      (Section 15-1-111, MCA)</t>
  </si>
  <si>
    <t xml:space="preserve">Personal Property Tax reimbursement will no longer be received (FY09 and subsequent years)  </t>
  </si>
  <si>
    <t xml:space="preserve">     (Section 15-10-420(7), MCA) (HB 20 and SB 417 reimbursements)</t>
  </si>
  <si>
    <t>Personal Property Tax reimbursement received - prior fiscal year was final year</t>
  </si>
  <si>
    <t>Add:  FISCAL YEAR 2009 INFLATION ADJUSMENT @ 1.672% (Section 15-10-420(1a)(1c), MCA)</t>
  </si>
  <si>
    <t>FYE JUNE 30, 2009</t>
  </si>
  <si>
    <t>current year anticipated revenue represents the amount of revenue estimated for the current year.  (This is the last year)</t>
  </si>
  <si>
    <t>general ledger revenue account for personal property tax reimbursements (335210).  The amount for</t>
  </si>
  <si>
    <t>(4) The amount for the prior fiscal year amounts received can be obtained from the prior  fiscal year</t>
  </si>
  <si>
    <t xml:space="preserve">Less:  Personal Property Tax reimbursement anticipated - current year (50% of prior FY) </t>
  </si>
  <si>
    <t>Add:  Personal Property Tax reimbursement received - prior fiscal year</t>
  </si>
  <si>
    <t>Add:  FISCAL YEAR 2008 INFLATION ADJUSMENT @ 1.535% (Section 15-10-420(1a)(1c), MCA)</t>
  </si>
  <si>
    <t xml:space="preserve">  Ad valorem tax revenue authorized to be assessed prior year</t>
  </si>
  <si>
    <t>FYE JUNE 30, 2008</t>
  </si>
  <si>
    <t>Section 15-10-420(3), MCA and Class 1 and 2 property (net and gross proceeds) taxable value.</t>
  </si>
  <si>
    <t>(6b)This amount appears on line 4 of the Certified Taxable Valuation Information Sheet supplied by the</t>
  </si>
  <si>
    <t>(6a) The per mill value of newly taxable property is taken from line 3 on the Certified Taxable</t>
  </si>
  <si>
    <t>current year anticipated revenue represents the amount of revenue estimated for the current year.</t>
  </si>
  <si>
    <t>This will facilitate the carry forward provision of Section 15-10-420(1)(b).</t>
  </si>
  <si>
    <r>
      <t>applicable to the prior year levy you were</t>
    </r>
    <r>
      <rPr>
        <b/>
        <u/>
        <sz val="12"/>
        <color indexed="8"/>
        <rFont val="Arial"/>
        <family val="2"/>
      </rPr>
      <t xml:space="preserve"> authorized</t>
    </r>
    <r>
      <rPr>
        <b/>
        <sz val="12"/>
        <color indexed="8"/>
        <rFont val="Arial"/>
        <family val="2"/>
      </rPr>
      <t xml:space="preserve"> to mill not what you actually milled unless it is the same.</t>
    </r>
  </si>
  <si>
    <t>(15-1-402), and levies imposed for health insurance premiums (2-9-212) are  not to be included.   Be sure to use the amount</t>
  </si>
  <si>
    <t>The form has the formulas included.   Enter only the numbers necessary.                                                         The tax revenue and mill levy limitations will be computed.</t>
  </si>
  <si>
    <t xml:space="preserve">  Taxable value per mill (including newly taxable property)</t>
  </si>
  <si>
    <t xml:space="preserve">(6a and b) </t>
  </si>
  <si>
    <t xml:space="preserve">             Taxable value per mill of net and gross proceeds (county only)  (enter as negative)</t>
  </si>
  <si>
    <r>
      <t xml:space="preserve">    Less: Newly taxable property per mill value, </t>
    </r>
    <r>
      <rPr>
        <b/>
        <sz val="10"/>
        <color indexed="10"/>
        <rFont val="Arial"/>
        <family val="2"/>
      </rPr>
      <t>(enter as negative number</t>
    </r>
    <r>
      <rPr>
        <b/>
        <sz val="10"/>
        <rFont val="Arial"/>
        <family val="2"/>
      </rPr>
      <t>)</t>
    </r>
  </si>
  <si>
    <t xml:space="preserve">Less:  Personal Property Tax reimbursement anticipated - current year (66.7% of prior FY) </t>
  </si>
  <si>
    <t xml:space="preserve">  (net and gross proceeds, county only)  (Section 15-10-420(6), MCA (enter as negative number))</t>
  </si>
  <si>
    <t>Add:  FISCAL YEAR 2006 INFLATION ADJUSMENT @ 1.424% (Section 15-10-420(1a)(1c), MCA</t>
  </si>
  <si>
    <t>FYE JUNE 30, 2007</t>
  </si>
  <si>
    <t xml:space="preserve">Less:  Personal Property Tax reimbursement anticipated - current year (75% of prior FY) </t>
  </si>
  <si>
    <t>Add:  FISCAL YEAR 2006 INFLATION ADJUSMENT @ 1.251% (Section 15-10-420(1a)(1c), MCA)</t>
  </si>
  <si>
    <t>FYE JUNE 30, 2006</t>
  </si>
  <si>
    <t>xxxx</t>
  </si>
  <si>
    <t>Current property tax revenue authorized limitation                [(5)+(10)]</t>
  </si>
  <si>
    <t>  Amount attributable to newly taxable property and net/gross proceeds (A.)                [(8)*(6a+6b)]</t>
  </si>
  <si>
    <t>Current property tax revenue authorized limitation        [(8)*(6a&amp;b)]</t>
  </si>
  <si>
    <t>xx.xx</t>
  </si>
  <si>
    <t xml:space="preserve">Authorized mill levy under Section 15-10-420 (includes floating mills) </t>
  </si>
  <si>
    <t>Taxable value per mill (including newly taxable property)</t>
  </si>
  <si>
    <t xml:space="preserve">(6b) </t>
  </si>
  <si>
    <t>xxa+xxb</t>
  </si>
  <si>
    <t>xxb</t>
  </si>
  <si>
    <r>
      <t>                Taxable value per mill of net and gross proceeds (county only)</t>
    </r>
    <r>
      <rPr>
        <u/>
        <sz val="10"/>
        <color indexed="8"/>
        <rFont val="Arial"/>
        <family val="2"/>
      </rPr>
      <t xml:space="preserve"> (A.)</t>
    </r>
    <r>
      <rPr>
        <sz val="10"/>
        <color indexed="8"/>
        <rFont val="Arial"/>
        <family val="2"/>
      </rPr>
      <t xml:space="preserve"> </t>
    </r>
  </si>
  <si>
    <t>xxa</t>
  </si>
  <si>
    <t xml:space="preserve">Add:       Newly taxable property per mill value </t>
  </si>
  <si>
    <t>Authorized mill levy under Section 15-10-420, MCA (includes floating mills)                 [(5)/(7)]</t>
  </si>
  <si>
    <t>Adjusted Taxable value per mill                [sum of all 6’s]</t>
  </si>
  <si>
    <t>&lt;xxa&gt;+&lt;xxb&gt;</t>
  </si>
  <si>
    <t> &lt;xxb&gt;</t>
  </si>
  <si>
    <r>
      <t>Taxable value per mill of net and gross proceeds (county only)  (enter as negative)</t>
    </r>
    <r>
      <rPr>
        <u/>
        <sz val="10"/>
        <color indexed="8"/>
        <rFont val="Arial"/>
        <family val="2"/>
      </rPr>
      <t xml:space="preserve"> (L.)</t>
    </r>
  </si>
  <si>
    <t> &lt;xxa&gt;</t>
  </si>
  <si>
    <r>
      <t>Less:       Newly taxable property per mill value, (enter as negative number)</t>
    </r>
    <r>
      <rPr>
        <u/>
        <sz val="10"/>
        <color indexed="8"/>
        <rFont val="Arial"/>
        <family val="2"/>
      </rPr>
      <t xml:space="preserve"> (L.)</t>
    </r>
  </si>
  <si>
    <t> xxxx</t>
  </si>
  <si>
    <t xml:space="preserve">Taxable value per mill </t>
  </si>
  <si>
    <t xml:space="preserve">xxx </t>
  </si>
  <si>
    <t>Adjusted ad valorem tax revenue assessed            [(1) + (4)]</t>
  </si>
  <si>
    <t>xx4+&lt;xx4&gt;</t>
  </si>
  <si>
    <t xml:space="preserve">&lt;xx4&gt; </t>
  </si>
  <si>
    <r>
      <t>Less:       Personal Property Tax reimbursement anticipated - current year (</t>
    </r>
    <r>
      <rPr>
        <sz val="10"/>
        <color indexed="8"/>
        <rFont val="Arial"/>
        <family val="2"/>
      </rPr>
      <t>80</t>
    </r>
    <r>
      <rPr>
        <sz val="10"/>
        <color indexed="8"/>
        <rFont val="Arial"/>
        <family val="2"/>
      </rPr>
      <t>% of prior FY) (Section 15-10-420(7), MCA) (HB 20 and SB 417 reimbursements) (L.)            [(4)*</t>
    </r>
    <r>
      <rPr>
        <sz val="10"/>
        <color indexed="8"/>
        <rFont val="Arial"/>
        <family val="2"/>
      </rPr>
      <t>80</t>
    </r>
    <r>
      <rPr>
        <sz val="10"/>
        <color indexed="8"/>
        <rFont val="Arial"/>
        <family val="2"/>
      </rPr>
      <t>%]</t>
    </r>
  </si>
  <si>
    <t> xx4</t>
  </si>
  <si>
    <r>
      <t>Add:       Personal Property Tax reimbursement received - prior fiscal year  (Section 15-10-420(7), MCA (HB 20 and SB 417 reimbursements))</t>
    </r>
    <r>
      <rPr>
        <u/>
        <sz val="10"/>
        <color indexed="8"/>
        <rFont val="Arial"/>
        <family val="2"/>
      </rPr>
      <t xml:space="preserve"> (A.)</t>
    </r>
  </si>
  <si>
    <t xml:space="preserve">&lt;xx3&gt; </t>
  </si>
  <si>
    <t> &lt;xx3&gt;</t>
  </si>
  <si>
    <r>
      <t>Less:       Property taxes authorized to be assessed in the prior year for Class 1 and 2 property (net and gross proceeds, county only)  (Section 15-10-420(6), MCA) (enter as negative number)</t>
    </r>
    <r>
      <rPr>
        <u/>
        <sz val="10"/>
        <color indexed="8"/>
        <rFont val="Arial"/>
        <family val="2"/>
      </rPr>
      <t xml:space="preserve"> (L.)</t>
    </r>
  </si>
  <si>
    <t xml:space="preserve">xx2 </t>
  </si>
  <si>
    <r>
      <t xml:space="preserve">Add:       FISCAL YEAR 2004 INFLATION ADJUSTMENT @ </t>
    </r>
    <r>
      <rPr>
        <sz val="10"/>
        <color indexed="8"/>
        <rFont val="Arial"/>
        <family val="2"/>
      </rPr>
      <t>0.968</t>
    </r>
    <r>
      <rPr>
        <sz val="10"/>
        <color indexed="8"/>
        <rFont val="Arial"/>
        <family val="2"/>
      </rPr>
      <t>% Section 15-10-420(1a)(1c), MCA) (A.)             [(1)*</t>
    </r>
    <r>
      <rPr>
        <sz val="10"/>
        <color indexed="8"/>
        <rFont val="Arial"/>
        <family val="2"/>
      </rPr>
      <t>0.97</t>
    </r>
    <r>
      <rPr>
        <sz val="10"/>
        <color indexed="8"/>
        <rFont val="Arial"/>
        <family val="2"/>
      </rPr>
      <t>%]</t>
    </r>
  </si>
  <si>
    <t>Ad valorem tax revenue authorized to be assessed prior year</t>
  </si>
  <si>
    <t>Explanation Reference</t>
  </si>
  <si>
    <t>MAXIMUM PROPERTY TAXES AUTHORIZED: (Note that appropriate statutes are referenced)</t>
  </si>
  <si>
    <t>ITEMS MARKED WITH (L.) ARE SUBTRACTIONS</t>
  </si>
  <si>
    <t>ITEMS MARKED WITH (A.) ARE ADDITIONS</t>
  </si>
  <si>
    <r>
      <t>COUNTY/CITY/TOWN OF</t>
    </r>
    <r>
      <rPr>
        <u/>
        <sz val="14"/>
        <color indexed="8"/>
        <rFont val="Arial"/>
        <family val="2"/>
      </rPr>
      <t>___________________________________</t>
    </r>
  </si>
  <si>
    <r>
      <t> </t>
    </r>
    <r>
      <rPr>
        <b/>
        <u/>
        <sz val="14"/>
        <color indexed="8"/>
        <rFont val="Arial"/>
        <family val="2"/>
      </rPr>
      <t>______________________</t>
    </r>
    <r>
      <rPr>
        <b/>
        <sz val="14"/>
        <color indexed="8"/>
        <rFont val="Arial"/>
        <family val="2"/>
      </rPr>
      <t>  AGGREGAGE OF ALL FUNDS</t>
    </r>
  </si>
  <si>
    <t>DETERMINATION OF TAX REVENUE AND MILL LEVY LIMITATIONS
UNDER  SECTION 15-10-420, MCA
(For Fiscal Year Ended June 30, 2005)</t>
  </si>
  <si>
    <t>       Amount attributable to newly taxable property and net/gross proceeds (A.)         [(8)*{(6a)+(6b)}]</t>
  </si>
  <si>
    <t>Current property tax revenue limitation    [(8)*(6a&amp;b)]</t>
  </si>
  <si>
    <t>Adjusted ad valorem tax  revenue assessed           [(1) + (4)]</t>
  </si>
  <si>
    <t>Less:       Personal Property Tax reimbursement anticipated - current year (83.3% of prior FY) (Section 15-10-420(7), MCA) (HB 20 and SB 417 reimbursements) (L.)            [(4)*83.3%]</t>
  </si>
  <si>
    <t>Add:       FISCAL YEAR 2003 INFLATION ADJUSTMENT @ 1.22% Section 15-10-420(1a)(1c), MCA) (A.)             [(1)*1.22%]</t>
  </si>
  <si>
    <r>
      <t>COUNTY/CITY/TOWN OF</t>
    </r>
    <r>
      <rPr>
        <sz val="14"/>
        <color indexed="8"/>
        <rFont val="Arial"/>
        <family val="2"/>
      </rPr>
      <t>_________________________________</t>
    </r>
  </si>
  <si>
    <r>
      <t> </t>
    </r>
    <r>
      <rPr>
        <b/>
        <u/>
        <sz val="14"/>
        <color indexed="8"/>
        <rFont val="Arial"/>
        <family val="2"/>
      </rPr>
      <t>______________________</t>
    </r>
    <r>
      <rPr>
        <b/>
        <sz val="14"/>
        <color indexed="8"/>
        <rFont val="Arial"/>
        <family val="2"/>
      </rPr>
      <t xml:space="preserve"> AGGREGATE OF ALL FUNDS</t>
    </r>
  </si>
  <si>
    <t>DETERMINATION OF TAX REVENUE AND MILL LEVY LIMITATIONS
UNDER  SECTION 15-10-420, MCA
(For Fiscal Year Ended June 30, 2004)</t>
  </si>
  <si>
    <t>Current property tax revenue     [(5)+(10)]</t>
  </si>
  <si>
    <t>Add:       Amount attributable to newly taxable property and net/gross proceeds (A.)        [(8)*{(6a)+(6b)}]</t>
  </si>
  <si>
    <t xml:space="preserve">Authorized mill levy under HB 124 (includes floating mills) </t>
  </si>
  <si>
    <t>Authorized mill levy under HB 124 (includes floating mills)         [(5)/(7)]</t>
  </si>
  <si>
    <t>Adjusted Property Tax Revenue Assessed            [(1) +…(4)]</t>
  </si>
  <si>
    <t>Less:       Personal Property Tax reimbursement anticipated - current year (85.7% of prior FY) (Section 94, Sub (7)) (HB 20 and SB 417 reimbursements) (L.)            [(4)*85.7%]</t>
  </si>
  <si>
    <r>
      <t>Add:       Personal Property Tax reimbursement received - prior fiscal year  (Section 94, Sub(7))</t>
    </r>
    <r>
      <rPr>
        <u/>
        <sz val="10"/>
        <color indexed="8"/>
        <rFont val="Arial"/>
        <family val="2"/>
      </rPr>
      <t xml:space="preserve"> (A.)</t>
    </r>
  </si>
  <si>
    <r>
      <t>Less:       Property taxes assessed in the prior year for Class 1 and 2 property (net and gross proceeds, county only)  (Section 94, Sub(6)) (enter as negative number)</t>
    </r>
    <r>
      <rPr>
        <u/>
        <sz val="10"/>
        <color indexed="8"/>
        <rFont val="Arial"/>
        <family val="2"/>
      </rPr>
      <t xml:space="preserve"> (L.)</t>
    </r>
  </si>
  <si>
    <t>Add:       FISCAL YEAR 2003 INFLATION ADJUSTMENT @ 1.27% Section 94 (1)(a) (A.)               [(1)*1.27%]</t>
  </si>
  <si>
    <t>Ad valorem tax revenue authorized to be assessed in the prior year</t>
  </si>
  <si>
    <t>(Note that HB 124 Sections are referenced)</t>
  </si>
  <si>
    <t>MAXIMUM PROPERTY TAXES AUTHORIZED:</t>
  </si>
  <si>
    <r>
      <t> </t>
    </r>
    <r>
      <rPr>
        <b/>
        <u/>
        <sz val="14"/>
        <color indexed="8"/>
        <rFont val="Arial"/>
        <family val="2"/>
      </rPr>
      <t>______________________</t>
    </r>
    <r>
      <rPr>
        <b/>
        <sz val="14"/>
        <color indexed="8"/>
        <rFont val="Arial"/>
        <family val="2"/>
      </rPr>
      <t xml:space="preserve"> FUND</t>
    </r>
  </si>
  <si>
    <t>DETERMINATION OF TAX REVENUE AND MILL LEVY LIMITATIONS
UNDER HOUSE BILL 124
(For Fiscal Year Ended June 30, 2003)</t>
  </si>
  <si>
    <t>Current property tax revenue     [(6)+(11)]</t>
  </si>
  <si>
    <r>
      <t xml:space="preserve">Add:       Amount attributable to newly taxable property and net/gross proceeds </t>
    </r>
    <r>
      <rPr>
        <u/>
        <sz val="10"/>
        <color indexed="8"/>
        <rFont val="Arial"/>
        <family val="2"/>
      </rPr>
      <t>(A.)</t>
    </r>
    <r>
      <rPr>
        <sz val="10"/>
        <color indexed="8"/>
        <rFont val="Arial"/>
        <family val="2"/>
      </rPr>
      <t>        [(9)*{(7a)+(7b)}]</t>
    </r>
  </si>
  <si>
    <r>
      <t>RECAPITULATIO</t>
    </r>
    <r>
      <rPr>
        <u/>
        <sz val="10"/>
        <color indexed="8"/>
        <rFont val="Arial"/>
        <family val="2"/>
      </rPr>
      <t>N:</t>
    </r>
  </si>
  <si>
    <t>Current property tax revenue limitation    [(9)*(7a+b)]</t>
  </si>
  <si>
    <t xml:space="preserve">Authorized mill levy under HB 124   (includes floating mills) </t>
  </si>
  <si>
    <r>
      <t xml:space="preserve">                Taxable value per mill of net and gross proceeds (county only) </t>
    </r>
    <r>
      <rPr>
        <u/>
        <sz val="10"/>
        <color indexed="8"/>
        <rFont val="Arial"/>
        <family val="2"/>
      </rPr>
      <t>(A.)</t>
    </r>
  </si>
  <si>
    <t>Authorized mill levy under HB 124  (includes floating mills)  [(6)/(8)]</t>
  </si>
  <si>
    <t>Adjusted Taxable value per mill                [sum of all 7s]</t>
  </si>
  <si>
    <t xml:space="preserve">&lt;xxa&gt;+&lt;xxb&gt; </t>
  </si>
  <si>
    <r>
      <t>                Taxable value per mill of net and gross proceeds (county only)  (enter as negative)</t>
    </r>
    <r>
      <rPr>
        <u/>
        <sz val="10"/>
        <color indexed="8"/>
        <rFont val="Arial"/>
        <family val="2"/>
      </rPr>
      <t xml:space="preserve"> (L.)</t>
    </r>
  </si>
  <si>
    <t xml:space="preserve">xxxx </t>
  </si>
  <si>
    <t>Adjusted Property Tax Revenue Assessed            [(1)+…(5)]</t>
  </si>
  <si>
    <t> xx</t>
  </si>
  <si>
    <r>
      <t xml:space="preserve">Add:       Loss of revenue from annualization of FYE 2001 light vehicle revenue to HB 540 </t>
    </r>
    <r>
      <rPr>
        <u/>
        <sz val="10"/>
        <color indexed="8"/>
        <rFont val="Arial"/>
        <family val="2"/>
      </rPr>
      <t> (A.)</t>
    </r>
  </si>
  <si>
    <t xml:space="preserve">xx4 + &lt;xx4&gt; </t>
  </si>
  <si>
    <r>
      <t>Less:       Personal Property Tax reimbursement anticipated - current year (87.5% of prior FY) (Section 94, Sub (7))  (HB 20 and SB 417 reimbursements)</t>
    </r>
    <r>
      <rPr>
        <u/>
        <sz val="10"/>
        <color indexed="8"/>
        <rFont val="Arial"/>
        <family val="2"/>
      </rPr>
      <t xml:space="preserve"> (L.)</t>
    </r>
    <r>
      <rPr>
        <sz val="10"/>
        <color indexed="8"/>
        <rFont val="Arial"/>
        <family val="2"/>
      </rPr>
      <t>            [(4)*87.5%]</t>
    </r>
  </si>
  <si>
    <r>
      <t xml:space="preserve">Add:       Personal Property Tax reimbursement received - prior fiscal year  (Section 94, Sub(7))  </t>
    </r>
    <r>
      <rPr>
        <u/>
        <sz val="10"/>
        <color indexed="8"/>
        <rFont val="Arial"/>
        <family val="2"/>
      </rPr>
      <t> (A.)</t>
    </r>
  </si>
  <si>
    <r>
      <t>Less:       Property taxes assessed in the prior year for Class 1 and 2 property (net and gross proceeds, county only)  (Section 94, Sub (6))  (enter as negative number)</t>
    </r>
    <r>
      <rPr>
        <u/>
        <sz val="10"/>
        <color indexed="8"/>
        <rFont val="Arial"/>
        <family val="2"/>
      </rPr>
      <t xml:space="preserve"> (L.)</t>
    </r>
  </si>
  <si>
    <t>xx2</t>
  </si>
  <si>
    <r>
      <t xml:space="preserve">Add:       FISCAL YEAR 2002 INFLATION ADJUSTMENT @ 1.28% (Section 94 (1)(a)) </t>
    </r>
    <r>
      <rPr>
        <u/>
        <sz val="10"/>
        <color indexed="8"/>
        <rFont val="Arial"/>
        <family val="2"/>
      </rPr>
      <t> (A.)</t>
    </r>
    <r>
      <rPr>
        <sz val="10"/>
        <color indexed="8"/>
        <rFont val="Arial"/>
        <family val="2"/>
      </rPr>
      <t>       [(1)*1.28%]</t>
    </r>
  </si>
  <si>
    <t xml:space="preserve">Ad valorem tax revenue authorized to be assessed in the prior year </t>
  </si>
  <si>
    <t>____________________ FUND</t>
  </si>
  <si>
    <t>DETERMINATION OF TAX REVENUE AND MILL LEVY LIMITATIONS
UNDER HOUSE BILL 124
(For Fiscal Year Ended June 30, 2002)</t>
  </si>
  <si>
    <t>Current property tax revenue limitation</t>
  </si>
  <si>
    <t>            gross proceeds [(10) + (11) x (13) ¸ 1000]</t>
  </si>
  <si>
    <t xml:space="preserve">  Add:   Amount attributable to newly taxable property and net and </t>
  </si>
  <si>
    <t xml:space="preserve">Previous year adjusted property tax revenue assessed </t>
  </si>
  <si>
    <t>RECAPITULATION</t>
  </si>
  <si>
    <t>Current property tax revenue limitation  [(9) x (13) ¸ 1000]</t>
  </si>
  <si>
    <t xml:space="preserve">Authorized mill levy under SB 184 (includes floating mills)  </t>
  </si>
  <si>
    <t>             (Class 1 &amp; 2 property) (county only)</t>
  </si>
  <si>
    <t xml:space="preserve">  Add:   Taxable value of net and gross proceeds </t>
  </si>
  <si>
    <t xml:space="preserve">  Add:   Newly taxable property </t>
  </si>
  <si>
    <t xml:space="preserve">            [(8) ¸ (12) x 1000] </t>
  </si>
  <si>
    <t>(7b)</t>
  </si>
  <si>
    <t xml:space="preserve">Authorized mill levy under SB 184 (includes "floating mills") </t>
  </si>
  <si>
    <t>Adjusted Taxable Value Per Mill</t>
  </si>
  <si>
    <t xml:space="preserve">  Less:  Taxable value of net and gross proceeds </t>
  </si>
  <si>
    <t xml:space="preserve">  Less:  Newly taxable property  </t>
  </si>
  <si>
    <t>Taxable value per mill</t>
  </si>
  <si>
    <t>CURRENT YEAR LEVY COMPUTATION</t>
  </si>
  <si>
    <t xml:space="preserve">            Adjusted Property Tax Revenue Assessed  </t>
  </si>
  <si>
    <t>  Less:  SB 184 reimbursement (net of HB 658 reimbursement)</t>
  </si>
  <si>
    <t xml:space="preserve">            current fiscal  year  </t>
  </si>
  <si>
    <t>  Less:  Personal property tax reimbursement anticipated –</t>
  </si>
  <si>
    <t>(5}</t>
  </si>
  <si>
    <t xml:space="preserve">  Add:   Personal property tax reimbursement received – prior fiscal year   </t>
  </si>
  <si>
    <t xml:space="preserve">  Less:  Light vehicle tax revenue anticipated - current fiscal year </t>
  </si>
  <si>
    <t>  Add:   Light vehicle tax revenue received - prior fiscal year</t>
  </si>
  <si>
    <t>            (Class 1 &amp; 2 property) (county only)</t>
  </si>
  <si>
    <t>  Less:  Property taxes assessed in prior year- net and gross proceeds</t>
  </si>
  <si>
    <t xml:space="preserve">Ad valorem tax revenue assessed     </t>
  </si>
  <si>
    <t>PROPERTY TAXES ASSESSED PRIOR YEAR</t>
  </si>
  <si>
    <t>________________________________FUND</t>
  </si>
  <si>
    <t xml:space="preserve">DETERMINATION OF TAX REVENUE AND MILL LEVY LIMITATIONS
UNDER SENATE BILL 184
(For Fiscal Year Ended June 30, 2001) </t>
  </si>
  <si>
    <t xml:space="preserve">DETERMINATION OF TAX REVENUE AND MILL LEVY LIMITATIONS
UNDER SENATE BILL 184
(For Fiscal Year Ended June 30, 2000) </t>
  </si>
  <si>
    <t>Revised 6/2019</t>
  </si>
  <si>
    <t xml:space="preserve">Add:  Current year inflation adjustment @ 1.02% </t>
  </si>
  <si>
    <t>Entity Name: _______________________________________________</t>
  </si>
  <si>
    <t>FYE June 30, 2020</t>
  </si>
  <si>
    <t>Revised 5/2020</t>
  </si>
  <si>
    <r>
      <t xml:space="preserve">Enter number of mills actually levied in current year 
(Number should equal total </t>
    </r>
    <r>
      <rPr>
        <b/>
        <u/>
        <sz val="11"/>
        <color theme="1"/>
        <rFont val="Arial"/>
        <family val="2"/>
      </rPr>
      <t>non-voted</t>
    </r>
    <r>
      <rPr>
        <b/>
        <sz val="11"/>
        <color theme="1"/>
        <rFont val="Arial"/>
        <family val="2"/>
      </rPr>
      <t xml:space="preserve"> mills, which includes the number of carry forward mills, actually imposed per the final approved current year budget document. </t>
    </r>
    <r>
      <rPr>
        <b/>
        <u/>
        <sz val="11"/>
        <color theme="1"/>
        <rFont val="Arial"/>
        <family val="2"/>
      </rPr>
      <t>Do Not</t>
    </r>
    <r>
      <rPr>
        <b/>
        <sz val="11"/>
        <color theme="1"/>
        <rFont val="Arial"/>
        <family val="2"/>
      </rPr>
      <t xml:space="preserve"> include voted or permissive mills imposed in the current year.)</t>
    </r>
  </si>
  <si>
    <t xml:space="preserve">Add:  Current year inflation adjustment @ 1.05% </t>
  </si>
  <si>
    <r>
      <t xml:space="preserve">Enter Ad valorem tax revenue </t>
    </r>
    <r>
      <rPr>
        <b/>
        <u/>
        <sz val="11"/>
        <color theme="1"/>
        <rFont val="Arial"/>
        <family val="2"/>
      </rPr>
      <t>ACTUALLY assessed in the prior year</t>
    </r>
    <r>
      <rPr>
        <b/>
        <sz val="11"/>
        <color theme="4" tint="-0.499984740745262"/>
        <rFont val="Arial"/>
        <family val="2"/>
      </rPr>
      <t xml:space="preserve">                                </t>
    </r>
    <r>
      <rPr>
        <b/>
        <sz val="11"/>
        <color theme="4" tint="-0.249977111117893"/>
        <rFont val="Arial"/>
        <family val="2"/>
      </rPr>
      <t>(from Prior Year's form Line 17)</t>
    </r>
    <r>
      <rPr>
        <b/>
        <sz val="11"/>
        <color theme="1"/>
        <rFont val="Arial"/>
        <family val="2"/>
      </rPr>
      <t xml:space="preserve">
</t>
    </r>
  </si>
  <si>
    <t>FYE June 30, 2021</t>
  </si>
  <si>
    <t>Revised 6/2021</t>
  </si>
  <si>
    <t xml:space="preserve">Add:  Current year inflation adjustment @ 0.93% </t>
  </si>
  <si>
    <t>FYE June 30, 2022</t>
  </si>
  <si>
    <r>
      <rPr>
        <b/>
        <sz val="11"/>
        <color indexed="8"/>
        <rFont val="Arial"/>
        <family val="2"/>
      </rPr>
      <t>(16)</t>
    </r>
    <r>
      <rPr>
        <sz val="11"/>
        <color indexed="8"/>
        <rFont val="Arial"/>
        <family val="2"/>
      </rPr>
      <t xml:space="preserve"> Enter number of mills actually levied in current year. The number of mills should be entered in tenths and hundredths of mills (example: 23.4</t>
    </r>
    <r>
      <rPr>
        <sz val="11"/>
        <rFont val="Arial"/>
        <family val="2"/>
      </rPr>
      <t xml:space="preserve">5), per </t>
    </r>
    <r>
      <rPr>
        <sz val="11"/>
        <color indexed="8"/>
        <rFont val="Arial"/>
        <family val="2"/>
      </rPr>
      <t xml:space="preserve">15-10-201, MCA.
</t>
    </r>
    <r>
      <rPr>
        <b/>
        <u/>
        <sz val="11"/>
        <color rgb="FF0070C0"/>
        <rFont val="Arial"/>
        <family val="2"/>
      </rPr>
      <t>NOTE</t>
    </r>
    <r>
      <rPr>
        <sz val="11"/>
        <color rgb="FF0070C0"/>
        <rFont val="Arial"/>
        <family val="2"/>
      </rPr>
      <t xml:space="preserve">: The number should equal total </t>
    </r>
    <r>
      <rPr>
        <u/>
        <sz val="11"/>
        <color rgb="FF0070C0"/>
        <rFont val="Arial"/>
        <family val="2"/>
      </rPr>
      <t>non-voted</t>
    </r>
    <r>
      <rPr>
        <sz val="11"/>
        <color rgb="FF0070C0"/>
        <rFont val="Arial"/>
        <family val="2"/>
      </rPr>
      <t xml:space="preserve"> mills, which includes the number of carry forward mills, actually imposed per the final approved current year budget document. </t>
    </r>
    <r>
      <rPr>
        <b/>
        <u/>
        <sz val="11"/>
        <color rgb="FF0070C0"/>
        <rFont val="Arial"/>
        <family val="2"/>
      </rPr>
      <t>Do Not</t>
    </r>
    <r>
      <rPr>
        <sz val="11"/>
        <color rgb="FF0070C0"/>
        <rFont val="Arial"/>
        <family val="2"/>
      </rPr>
      <t xml:space="preserve"> include the number of voted or permissive mills imposed in the current year. </t>
    </r>
  </si>
  <si>
    <r>
      <rPr>
        <b/>
        <sz val="11"/>
        <color indexed="8"/>
        <rFont val="Arial"/>
        <family val="2"/>
      </rPr>
      <t>(11)</t>
    </r>
    <r>
      <rPr>
        <sz val="11"/>
        <color indexed="8"/>
        <rFont val="Arial"/>
        <family val="2"/>
      </rPr>
      <t xml:space="preserve"> </t>
    </r>
    <r>
      <rPr>
        <sz val="11"/>
        <rFont val="Arial"/>
        <family val="2"/>
      </rPr>
      <t>The Current Year Calculated Mill Levy: The</t>
    </r>
    <r>
      <rPr>
        <u/>
        <sz val="11"/>
        <rFont val="Arial"/>
        <family val="2"/>
      </rPr>
      <t xml:space="preserve"> number of mills</t>
    </r>
    <r>
      <rPr>
        <sz val="11"/>
        <rFont val="Arial"/>
        <family val="2"/>
      </rPr>
      <t xml:space="preserve"> is auto-calculated by dividing 
Line (4)  by Line (10). Displayed to the nearest hundredth of a mill per 15-1</t>
    </r>
    <r>
      <rPr>
        <sz val="11"/>
        <color indexed="8"/>
        <rFont val="Arial"/>
        <family val="2"/>
      </rPr>
      <t>0-201, MCA.</t>
    </r>
  </si>
  <si>
    <t>(3.5)</t>
  </si>
  <si>
    <t>(3.5) Instructions</t>
  </si>
  <si>
    <r>
      <t xml:space="preserve">Subtract:  Ad valorem tax revenue </t>
    </r>
    <r>
      <rPr>
        <b/>
        <u/>
        <sz val="11"/>
        <color theme="1"/>
        <rFont val="Arial"/>
        <family val="2"/>
      </rPr>
      <t>ACTUALLY assessed in the prior year</t>
    </r>
    <r>
      <rPr>
        <b/>
        <sz val="11"/>
        <rFont val="Arial"/>
        <family val="2"/>
      </rPr>
      <t xml:space="preserve"> for Class 1 and 2 property, (net and gross proceeds)</t>
    </r>
    <r>
      <rPr>
        <b/>
        <sz val="11"/>
        <color theme="4" tint="-0.249977111117893"/>
        <rFont val="Arial"/>
        <family val="2"/>
      </rPr>
      <t xml:space="preserve"> (from Prior Year's form Line 20)</t>
    </r>
    <r>
      <rPr>
        <b/>
        <sz val="11"/>
        <rFont val="Arial"/>
        <family val="2"/>
      </rPr>
      <t xml:space="preserve"> </t>
    </r>
    <r>
      <rPr>
        <b/>
        <sz val="11"/>
        <color rgb="FFFF0000"/>
        <rFont val="Arial"/>
        <family val="2"/>
      </rPr>
      <t xml:space="preserve">(enter as negative) </t>
    </r>
    <r>
      <rPr>
        <b/>
        <sz val="11"/>
        <color theme="1"/>
        <rFont val="Arial"/>
        <family val="2"/>
      </rPr>
      <t xml:space="preserve">
</t>
    </r>
  </si>
  <si>
    <t xml:space="preserve">Add:  Current year inflation adjustment @ 1.77% </t>
  </si>
  <si>
    <t>FYE June 30, 2023</t>
  </si>
  <si>
    <t>Revised 8/2022</t>
  </si>
  <si>
    <t>(4)
= (1)+(2)+(3)+(3.5)</t>
  </si>
  <si>
    <r>
      <t xml:space="preserve">Subtract: Deptment of Revenue FY2023 All Class 8 Business Property Tax Reimbursement       (15-1-123 MCA) </t>
    </r>
    <r>
      <rPr>
        <b/>
        <sz val="11"/>
        <color rgb="FFFF0000"/>
        <rFont val="Arial"/>
        <family val="2"/>
      </rPr>
      <t xml:space="preserve"> </t>
    </r>
    <r>
      <rPr>
        <b/>
        <u/>
        <sz val="11"/>
        <color rgb="FFFF0000"/>
        <rFont val="Arial"/>
        <family val="2"/>
      </rPr>
      <t xml:space="preserve">*This is a new line for FY2023 only; see the Instructions tab for additional information </t>
    </r>
    <r>
      <rPr>
        <b/>
        <sz val="11"/>
        <color rgb="FFFF0000"/>
        <rFont val="Arial"/>
        <family val="2"/>
      </rPr>
      <t>(enter as negative)</t>
    </r>
  </si>
  <si>
    <t>Entity Name: _______________________</t>
  </si>
  <si>
    <t xml:space="preserve">Add:  Current year inflation adjustment @ 2.46% </t>
  </si>
  <si>
    <t>FYE June 30, 2024</t>
  </si>
  <si>
    <r>
      <rPr>
        <b/>
        <sz val="11"/>
        <color indexed="8"/>
        <rFont val="Arial"/>
        <family val="2"/>
      </rPr>
      <t>(</t>
    </r>
    <r>
      <rPr>
        <b/>
        <sz val="11"/>
        <rFont val="Arial"/>
        <family val="2"/>
      </rPr>
      <t>4)</t>
    </r>
    <r>
      <rPr>
        <sz val="11"/>
        <rFont val="Arial"/>
        <family val="2"/>
      </rPr>
      <t xml:space="preserve"> Adjusted Ad Valorem Tax Revenue:  Auto-calculated as the sum of items (1) through (3).</t>
    </r>
  </si>
  <si>
    <t>FYE June 30, 2025</t>
  </si>
  <si>
    <t>(3.5) Levy Comp</t>
  </si>
  <si>
    <t>Revised 1/2024</t>
  </si>
  <si>
    <t xml:space="preserve">Add:  Current year inflation adjustment @ 2.80% </t>
  </si>
  <si>
    <r>
      <rPr>
        <b/>
        <sz val="11"/>
        <color rgb="FF000000"/>
        <rFont val="Arial"/>
        <family val="2"/>
      </rPr>
      <t>(3.5)</t>
    </r>
    <r>
      <rPr>
        <sz val="11"/>
        <color indexed="8"/>
        <rFont val="Arial"/>
        <family val="2"/>
      </rPr>
      <t xml:space="preserve"> Subtract, </t>
    </r>
    <r>
      <rPr>
        <sz val="11"/>
        <color rgb="FFFF0000"/>
        <rFont val="Arial"/>
        <family val="2"/>
      </rPr>
      <t>enter as a negative amount,</t>
    </r>
    <r>
      <rPr>
        <sz val="11"/>
        <color indexed="8"/>
        <rFont val="Arial"/>
        <family val="2"/>
      </rPr>
      <t xml:space="preserve"> the reimbursement for class eight rate reduction and exemption per 15-1-123, MCA. HB212 (2023 Legislature). Information can be found on the Department of Revenue website:  https://mtrevenue.gov/dor-publications/entitlement-share-payments; On the HB212 Reimbursements document you will use the FY2025 All Class 8 Property Tax Reimbursement for each taxing jurisdiction. </t>
    </r>
  </si>
  <si>
    <r>
      <t xml:space="preserve">Subtract: 'Total Incremental Value' of all tax increment financing districts (TIF Districts) - from Department of Revenue </t>
    </r>
    <r>
      <rPr>
        <b/>
        <i/>
        <sz val="11"/>
        <color indexed="8"/>
        <rFont val="Arial"/>
        <family val="2"/>
      </rPr>
      <t>Certified Taxable Valuation Information</t>
    </r>
    <r>
      <rPr>
        <b/>
        <sz val="11"/>
        <color indexed="8"/>
        <rFont val="Arial"/>
        <family val="2"/>
      </rPr>
      <t xml:space="preserve"> form, line # 7 
</t>
    </r>
    <r>
      <rPr>
        <b/>
        <sz val="11"/>
        <color rgb="FFFF0000"/>
        <rFont val="Arial"/>
        <family val="2"/>
      </rPr>
      <t>(enter as negative)</t>
    </r>
  </si>
  <si>
    <r>
      <t xml:space="preserve">Subtract: Deptment of Revenue FY2025 All Class 8 Business Property Tax Reimbursement       (15-1-123 MCA) </t>
    </r>
    <r>
      <rPr>
        <b/>
        <sz val="11"/>
        <color rgb="FFFF0000"/>
        <rFont val="Arial"/>
        <family val="2"/>
      </rPr>
      <t xml:space="preserve"> </t>
    </r>
    <r>
      <rPr>
        <b/>
        <u/>
        <sz val="11"/>
        <color rgb="FFFF0000"/>
        <rFont val="Arial"/>
        <family val="2"/>
      </rPr>
      <t xml:space="preserve">*This is a new line for FY2025 only; see the Instructions tab for additional information </t>
    </r>
    <r>
      <rPr>
        <b/>
        <sz val="11"/>
        <color rgb="FFFF0000"/>
        <rFont val="Arial"/>
        <family val="2"/>
      </rPr>
      <t>(enter as negative) Line 6 on the certified value sheets from DOR</t>
    </r>
  </si>
  <si>
    <t>FYE June 30, 2026</t>
  </si>
  <si>
    <t xml:space="preserve">Add:  Current year inflation adjustment @ 2.11% </t>
  </si>
  <si>
    <r>
      <t xml:space="preserve">Subtract: 'Total Incremental Value' of all tax increment financing districts (TIF Districts) - from Department of Revenue </t>
    </r>
    <r>
      <rPr>
        <b/>
        <i/>
        <sz val="11"/>
        <color indexed="8"/>
        <rFont val="Arial"/>
        <family val="2"/>
      </rPr>
      <t>Certified Taxable Valuation Information</t>
    </r>
    <r>
      <rPr>
        <b/>
        <sz val="11"/>
        <color indexed="8"/>
        <rFont val="Arial"/>
        <family val="2"/>
      </rPr>
      <t xml:space="preserve"> form, line # 7
</t>
    </r>
    <r>
      <rPr>
        <b/>
        <sz val="11"/>
        <color rgb="FFFF0000"/>
        <rFont val="Arial"/>
        <family val="2"/>
      </rPr>
      <t>(enter as negative)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</si>
</sst>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164" formatCode="_(&quot;$&quot;* #,##0.000_);_(&quot;$&quot;* \(#,##0.000\);_(&quot;$&quot;* &quot;-&quot;???_);_(@_)"/>
    <numFmt numFmtId="165" formatCode="0.00_);\(0.00\)"/>
    <numFmt numFmtId="166" formatCode="#,##0.00000000000_);\(#,##0.00000000000\)"/>
    <numFmt numFmtId="167" formatCode="0.00_);[Red]\(0.00\)"/>
    <numFmt numFmtId="168" formatCode="#,##0.000_);\(#,##0.000\)"/>
    <numFmt numFmtId="169" formatCode="0.000_);\(0.000\)"/>
    <numFmt numFmtId="170" formatCode="#,##0.000"/>
  </numFmts>
  <fonts count="119" x14ac:knownFonts="1">
    <font>
      <sz val="11"/>
      <color theme="1"/>
      <name val="Calibri"/>
      <family val="2"/>
      <scheme val="minor"/>
    </font>
    <font>
      <sz val="10"/>
      <color indexed="8"/>
      <name val="Arial"/>
      <family val="2"/>
    </font>
    <font>
      <b/>
      <sz val="18"/>
      <color indexed="8"/>
      <name val="Arial"/>
      <family val="2"/>
    </font>
    <font>
      <b/>
      <sz val="10"/>
      <color indexed="8"/>
      <name val="Arial"/>
      <family val="2"/>
    </font>
    <font>
      <b/>
      <sz val="14"/>
      <color indexed="8"/>
      <name val="Arial"/>
      <family val="2"/>
    </font>
    <font>
      <b/>
      <sz val="16"/>
      <name val="Arial"/>
      <family val="2"/>
    </font>
    <font>
      <b/>
      <sz val="12"/>
      <color indexed="8"/>
      <name val="Arial"/>
      <family val="2"/>
    </font>
    <font>
      <sz val="8"/>
      <color indexed="8"/>
      <name val="Arial"/>
      <family val="2"/>
    </font>
    <font>
      <b/>
      <sz val="11"/>
      <color indexed="8"/>
      <name val="Arial"/>
      <family val="2"/>
    </font>
    <font>
      <b/>
      <i/>
      <u/>
      <sz val="11"/>
      <color indexed="8"/>
      <name val="Arial"/>
      <family val="2"/>
    </font>
    <font>
      <b/>
      <u/>
      <sz val="11"/>
      <color theme="1"/>
      <name val="Arial"/>
      <family val="2"/>
    </font>
    <font>
      <b/>
      <sz val="11"/>
      <color theme="1"/>
      <name val="Arial"/>
      <family val="2"/>
    </font>
    <font>
      <b/>
      <sz val="11"/>
      <color rgb="FF0070C0"/>
      <name val="Arial"/>
      <family val="2"/>
    </font>
    <font>
      <b/>
      <sz val="11.5"/>
      <color indexed="8"/>
      <name val="Arial"/>
      <family val="2"/>
    </font>
    <font>
      <b/>
      <sz val="11"/>
      <name val="Arial"/>
      <family val="2"/>
    </font>
    <font>
      <b/>
      <sz val="11.5"/>
      <color indexed="57"/>
      <name val="Arial"/>
      <family val="2"/>
    </font>
    <font>
      <b/>
      <sz val="11"/>
      <color rgb="FFFF0000"/>
      <name val="Arial"/>
      <family val="2"/>
    </font>
    <font>
      <b/>
      <sz val="11.5"/>
      <color indexed="10"/>
      <name val="Arial"/>
      <family val="2"/>
    </font>
    <font>
      <b/>
      <sz val="11.5"/>
      <color theme="1"/>
      <name val="Arial"/>
      <family val="2"/>
    </font>
    <font>
      <sz val="11"/>
      <color indexed="8"/>
      <name val="Arial"/>
      <family val="2"/>
    </font>
    <font>
      <b/>
      <u/>
      <sz val="11"/>
      <color indexed="8"/>
      <name val="Arial"/>
      <family val="2"/>
    </font>
    <font>
      <b/>
      <i/>
      <sz val="11"/>
      <color indexed="8"/>
      <name val="Arial"/>
      <family val="2"/>
    </font>
    <font>
      <b/>
      <sz val="11.5"/>
      <color rgb="FFFF0000"/>
      <name val="Arial"/>
      <family val="2"/>
    </font>
    <font>
      <b/>
      <i/>
      <sz val="11"/>
      <name val="Arial"/>
      <family val="2"/>
    </font>
    <font>
      <sz val="11"/>
      <name val="Arial"/>
      <family val="2"/>
    </font>
    <font>
      <b/>
      <sz val="11.5"/>
      <color rgb="FF3333FF"/>
      <name val="Arial"/>
      <family val="2"/>
    </font>
    <font>
      <b/>
      <i/>
      <sz val="11"/>
      <color rgb="FFFF0000"/>
      <name val="Arial"/>
      <family val="2"/>
    </font>
    <font>
      <b/>
      <sz val="11"/>
      <color theme="9" tint="-0.249977111117893"/>
      <name val="Arial"/>
      <family val="2"/>
    </font>
    <font>
      <b/>
      <u/>
      <sz val="12"/>
      <color indexed="8"/>
      <name val="Arial"/>
      <family val="2"/>
    </font>
    <font>
      <sz val="12"/>
      <color indexed="8"/>
      <name val="Arial"/>
      <family val="2"/>
    </font>
    <font>
      <b/>
      <sz val="10.5"/>
      <color indexed="8"/>
      <name val="Arial"/>
      <family val="2"/>
    </font>
    <font>
      <b/>
      <sz val="12"/>
      <color rgb="FF0070C0"/>
      <name val="Arial"/>
      <family val="2"/>
    </font>
    <font>
      <b/>
      <i/>
      <sz val="11"/>
      <color theme="1"/>
      <name val="Arial"/>
      <family val="2"/>
    </font>
    <font>
      <b/>
      <u/>
      <sz val="12"/>
      <color theme="1"/>
      <name val="Arial"/>
      <family val="2"/>
    </font>
    <font>
      <u/>
      <sz val="11"/>
      <color theme="10"/>
      <name val="Calibri"/>
      <family val="2"/>
      <scheme val="minor"/>
    </font>
    <font>
      <sz val="8.5"/>
      <color rgb="FF0070C0"/>
      <name val="Arial"/>
      <family val="2"/>
    </font>
    <font>
      <u/>
      <sz val="10"/>
      <color indexed="8"/>
      <name val="Arial"/>
      <family val="2"/>
    </font>
    <font>
      <b/>
      <u/>
      <sz val="12"/>
      <color rgb="FF0070C0"/>
      <name val="Arial"/>
      <family val="2"/>
    </font>
    <font>
      <b/>
      <sz val="11"/>
      <color theme="1"/>
      <name val="Calibri"/>
      <family val="2"/>
      <scheme val="minor"/>
    </font>
    <font>
      <sz val="11"/>
      <color theme="1"/>
      <name val="Arial"/>
      <family val="2"/>
    </font>
    <font>
      <b/>
      <i/>
      <sz val="10"/>
      <color indexed="8"/>
      <name val="Arial"/>
      <family val="2"/>
    </font>
    <font>
      <b/>
      <i/>
      <sz val="8"/>
      <color indexed="8"/>
      <name val="Arial"/>
      <family val="2"/>
    </font>
    <font>
      <sz val="11"/>
      <color rgb="FF7030A0"/>
      <name val="Arial"/>
      <family val="2"/>
    </font>
    <font>
      <b/>
      <u/>
      <sz val="11.5"/>
      <color rgb="FF0070C0"/>
      <name val="Arial"/>
      <family val="2"/>
    </font>
    <font>
      <b/>
      <i/>
      <sz val="10"/>
      <color theme="1"/>
      <name val="Calibri"/>
      <family val="2"/>
      <scheme val="minor"/>
    </font>
    <font>
      <b/>
      <u/>
      <sz val="10"/>
      <color indexed="8"/>
      <name val="Arial"/>
      <family val="2"/>
    </font>
    <font>
      <sz val="12"/>
      <color rgb="FFE6E6E6"/>
      <name val="Arial"/>
      <family val="2"/>
    </font>
    <font>
      <sz val="9"/>
      <color indexed="8"/>
      <name val="Arial"/>
      <family val="2"/>
    </font>
    <font>
      <b/>
      <sz val="9"/>
      <color indexed="8"/>
      <name val="Arial"/>
      <family val="2"/>
    </font>
    <font>
      <b/>
      <sz val="10"/>
      <color theme="1"/>
      <name val="Arial"/>
      <family val="2"/>
    </font>
    <font>
      <sz val="11"/>
      <color rgb="FFFF0000"/>
      <name val="Arial"/>
      <family val="2"/>
    </font>
    <font>
      <u/>
      <sz val="11"/>
      <name val="Arial"/>
      <family val="2"/>
    </font>
    <font>
      <b/>
      <u/>
      <sz val="11"/>
      <color rgb="FF0070C0"/>
      <name val="Arial"/>
      <family val="2"/>
    </font>
    <font>
      <sz val="11"/>
      <color rgb="FF0070C0"/>
      <name val="Arial"/>
      <family val="2"/>
    </font>
    <font>
      <u/>
      <sz val="11"/>
      <color rgb="FF0070C0"/>
      <name val="Arial"/>
      <family val="2"/>
    </font>
    <font>
      <b/>
      <sz val="11"/>
      <color theme="4" tint="-0.249977111117893"/>
      <name val="Arial"/>
      <family val="2"/>
    </font>
    <font>
      <b/>
      <sz val="11"/>
      <color theme="4" tint="-0.499984740745262"/>
      <name val="Arial"/>
      <family val="2"/>
    </font>
    <font>
      <b/>
      <i/>
      <sz val="11"/>
      <color theme="4" tint="-0.249977111117893"/>
      <name val="Arial"/>
      <family val="2"/>
    </font>
    <font>
      <b/>
      <sz val="10"/>
      <color rgb="FF0070C0"/>
      <name val="Arial"/>
      <family val="2"/>
    </font>
    <font>
      <sz val="10"/>
      <color indexed="8"/>
      <name val="Arial"/>
      <family val="2"/>
    </font>
    <font>
      <sz val="12"/>
      <color indexed="10"/>
      <name val="Arial"/>
      <family val="2"/>
    </font>
    <font>
      <i/>
      <sz val="12"/>
      <color indexed="8"/>
      <name val="Arial"/>
      <family val="2"/>
    </font>
    <font>
      <sz val="12"/>
      <color theme="1"/>
      <name val="Arial"/>
      <family val="2"/>
    </font>
    <font>
      <b/>
      <i/>
      <sz val="12"/>
      <color indexed="8"/>
      <name val="Arial"/>
      <family val="2"/>
    </font>
    <font>
      <u/>
      <sz val="12"/>
      <color indexed="8"/>
      <name val="Arial"/>
      <family val="2"/>
    </font>
    <font>
      <b/>
      <sz val="12"/>
      <color indexed="48"/>
      <name val="Arial"/>
      <family val="2"/>
    </font>
    <font>
      <b/>
      <sz val="12"/>
      <color theme="1"/>
      <name val="Arial"/>
      <family val="2"/>
    </font>
    <font>
      <b/>
      <sz val="10"/>
      <name val="Arial"/>
      <family val="2"/>
    </font>
    <font>
      <b/>
      <i/>
      <sz val="10"/>
      <name val="Arial"/>
      <family val="2"/>
    </font>
    <font>
      <sz val="10"/>
      <name val="Arial"/>
      <family val="2"/>
    </font>
    <font>
      <b/>
      <sz val="12"/>
      <color indexed="10"/>
      <name val="Arial"/>
      <family val="2"/>
    </font>
    <font>
      <b/>
      <sz val="10"/>
      <color indexed="10"/>
      <name val="Arial"/>
      <family val="2"/>
    </font>
    <font>
      <b/>
      <i/>
      <u/>
      <sz val="11"/>
      <color indexed="30"/>
      <name val="Arial"/>
      <family val="2"/>
    </font>
    <font>
      <b/>
      <i/>
      <sz val="11"/>
      <color indexed="30"/>
      <name val="Arial"/>
      <family val="2"/>
    </font>
    <font>
      <b/>
      <sz val="11"/>
      <color indexed="30"/>
      <name val="Arial"/>
      <family val="2"/>
    </font>
    <font>
      <b/>
      <sz val="8"/>
      <color indexed="8"/>
      <name val="Arial"/>
      <family val="2"/>
    </font>
    <font>
      <b/>
      <i/>
      <u/>
      <sz val="12"/>
      <color indexed="8"/>
      <name val="Arial"/>
      <family val="2"/>
    </font>
    <font>
      <b/>
      <i/>
      <u/>
      <sz val="12"/>
      <color theme="1"/>
      <name val="Arial"/>
      <family val="2"/>
    </font>
    <font>
      <b/>
      <sz val="16"/>
      <color indexed="8"/>
      <name val="Arial"/>
      <family val="2"/>
    </font>
    <font>
      <sz val="9"/>
      <color indexed="81"/>
      <name val="Tahoma"/>
      <family val="2"/>
    </font>
    <font>
      <b/>
      <sz val="9"/>
      <color indexed="81"/>
      <name val="Tahoma"/>
      <family val="2"/>
    </font>
    <font>
      <b/>
      <sz val="9"/>
      <color indexed="10"/>
      <name val="Tahoma"/>
      <family val="2"/>
    </font>
    <font>
      <b/>
      <sz val="12"/>
      <color indexed="57"/>
      <name val="Arial"/>
      <family val="2"/>
    </font>
    <font>
      <b/>
      <u/>
      <sz val="10"/>
      <name val="Arial"/>
      <family val="2"/>
    </font>
    <font>
      <b/>
      <u/>
      <sz val="10"/>
      <color indexed="10"/>
      <name val="Arial"/>
      <family val="2"/>
    </font>
    <font>
      <b/>
      <u/>
      <sz val="12"/>
      <color indexed="10"/>
      <name val="Arial"/>
      <family val="2"/>
    </font>
    <font>
      <b/>
      <sz val="12"/>
      <color indexed="18"/>
      <name val="Arial"/>
      <family val="2"/>
    </font>
    <font>
      <b/>
      <u/>
      <sz val="12"/>
      <color indexed="57"/>
      <name val="Arial"/>
      <family val="2"/>
    </font>
    <font>
      <b/>
      <sz val="12"/>
      <color indexed="60"/>
      <name val="Arial"/>
      <family val="2"/>
    </font>
    <font>
      <b/>
      <sz val="10"/>
      <color indexed="8"/>
      <name val="Arial"/>
      <family val="2"/>
    </font>
    <font>
      <b/>
      <sz val="9"/>
      <color rgb="FF0070C0"/>
      <name val="Arial"/>
      <family val="2"/>
    </font>
    <font>
      <b/>
      <u/>
      <sz val="9"/>
      <color indexed="30"/>
      <name val="Arial"/>
      <family val="2"/>
    </font>
    <font>
      <b/>
      <sz val="12"/>
      <color rgb="FFC00000"/>
      <name val="Arial"/>
      <family val="2"/>
    </font>
    <font>
      <b/>
      <u/>
      <sz val="10"/>
      <color indexed="8"/>
      <name val="Arial"/>
      <family val="2"/>
    </font>
    <font>
      <b/>
      <sz val="10"/>
      <color indexed="48"/>
      <name val="Arial"/>
      <family val="2"/>
    </font>
    <font>
      <b/>
      <sz val="10"/>
      <color indexed="57"/>
      <name val="Arial"/>
      <family val="2"/>
    </font>
    <font>
      <b/>
      <sz val="8"/>
      <name val="Arial"/>
      <family val="2"/>
    </font>
    <font>
      <b/>
      <u/>
      <sz val="14"/>
      <color indexed="8"/>
      <name val="Arial"/>
      <family val="2"/>
    </font>
    <font>
      <b/>
      <sz val="8"/>
      <color rgb="FF0070C0"/>
      <name val="Arial"/>
      <family val="2"/>
    </font>
    <font>
      <b/>
      <sz val="10"/>
      <color theme="3" tint="0.39997558519241921"/>
      <name val="Arial"/>
      <family val="2"/>
    </font>
    <font>
      <b/>
      <sz val="10"/>
      <color rgb="FFC00000"/>
      <name val="Arial"/>
      <family val="2"/>
    </font>
    <font>
      <sz val="10"/>
      <color indexed="48"/>
      <name val="Arial"/>
      <family val="2"/>
    </font>
    <font>
      <sz val="10"/>
      <color indexed="11"/>
      <name val="Arial"/>
      <family val="2"/>
    </font>
    <font>
      <sz val="10"/>
      <color indexed="10"/>
      <name val="Arial"/>
      <family val="2"/>
    </font>
    <font>
      <u/>
      <sz val="10"/>
      <color indexed="8"/>
      <name val="Arial"/>
      <family val="2"/>
    </font>
    <font>
      <b/>
      <u/>
      <sz val="12"/>
      <color indexed="11"/>
      <name val="Arial"/>
      <family val="2"/>
    </font>
    <font>
      <sz val="10"/>
      <color rgb="FF000000"/>
      <name val="Arial"/>
      <family val="2"/>
    </font>
    <font>
      <b/>
      <u/>
      <sz val="10"/>
      <color rgb="FF000000"/>
      <name val="Arial"/>
      <family val="2"/>
    </font>
    <font>
      <u/>
      <sz val="10"/>
      <color rgb="FF000000"/>
      <name val="Arial"/>
      <family val="2"/>
    </font>
    <font>
      <sz val="14"/>
      <color indexed="8"/>
      <name val="Arial"/>
      <family val="2"/>
    </font>
    <font>
      <b/>
      <sz val="14"/>
      <color rgb="FF000000"/>
      <name val="Arial"/>
      <family val="2"/>
    </font>
    <font>
      <u/>
      <sz val="14"/>
      <color indexed="8"/>
      <name val="Arial"/>
      <family val="2"/>
    </font>
    <font>
      <b/>
      <sz val="16"/>
      <color theme="8" tint="-0.499984740745262"/>
      <name val="Arial"/>
      <family val="2"/>
    </font>
    <font>
      <sz val="11"/>
      <color theme="1"/>
      <name val="Calibri"/>
      <family val="2"/>
      <scheme val="minor"/>
    </font>
    <font>
      <b/>
      <u/>
      <sz val="11"/>
      <color rgb="FFFF0000"/>
      <name val="Arial"/>
      <family val="2"/>
    </font>
    <font>
      <u/>
      <sz val="12"/>
      <color theme="10"/>
      <name val="Arial"/>
      <family val="2"/>
    </font>
    <font>
      <b/>
      <sz val="11"/>
      <color indexed="8"/>
      <name val="Calibri"/>
      <family val="2"/>
      <scheme val="minor"/>
    </font>
    <font>
      <u/>
      <sz val="10"/>
      <color theme="10"/>
      <name val="Arial"/>
      <family val="2"/>
    </font>
    <font>
      <b/>
      <sz val="11"/>
      <color rgb="FF000000"/>
      <name val="Arial"/>
      <family val="2"/>
    </font>
  </fonts>
  <fills count="21">
    <fill>
      <patternFill patternType="none"/>
    </fill>
    <fill>
      <patternFill patternType="gray125"/>
    </fill>
    <fill>
      <patternFill patternType="solid">
        <fgColor rgb="FFFFFFCC"/>
        <bgColor indexed="64"/>
      </patternFill>
    </fill>
    <fill>
      <patternFill patternType="solid">
        <fgColor indexed="22"/>
        <bgColor indexed="64"/>
      </patternFill>
    </fill>
    <fill>
      <patternFill patternType="solid">
        <fgColor theme="5" tint="0.59999389629810485"/>
        <bgColor indexed="64"/>
      </patternFill>
    </fill>
    <fill>
      <patternFill patternType="solid">
        <fgColor rgb="FFE4E4E4"/>
        <bgColor indexed="64"/>
      </patternFill>
    </fill>
    <fill>
      <patternFill patternType="solid">
        <fgColor rgb="FFE6E6E6"/>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CD5B4"/>
        <bgColor indexed="64"/>
      </patternFill>
    </fill>
    <fill>
      <patternFill patternType="solid">
        <fgColor rgb="FFFFFF66"/>
        <bgColor indexed="64"/>
      </patternFill>
    </fill>
    <fill>
      <patternFill patternType="solid">
        <fgColor indexed="9"/>
        <bgColor indexed="64"/>
      </patternFill>
    </fill>
    <fill>
      <patternFill patternType="solid">
        <fgColor rgb="FFFFFF99"/>
        <bgColor indexed="64"/>
      </patternFill>
    </fill>
    <fill>
      <patternFill patternType="solid">
        <fgColor indexed="47"/>
        <bgColor indexed="64"/>
      </patternFill>
    </fill>
    <fill>
      <patternFill patternType="solid">
        <fgColor indexed="43"/>
        <bgColor indexed="64"/>
      </patternFill>
    </fill>
    <fill>
      <patternFill patternType="solid">
        <fgColor rgb="FFCCFFCC"/>
        <bgColor indexed="64"/>
      </patternFill>
    </fill>
    <fill>
      <patternFill patternType="solid">
        <fgColor rgb="FFFF99CC"/>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auto="1"/>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right/>
      <top/>
      <bottom style="thin">
        <color theme="0" tint="-0.14996795556505021"/>
      </bottom>
      <diagonal/>
    </border>
    <border>
      <left/>
      <right style="medium">
        <color indexed="64"/>
      </right>
      <top/>
      <bottom style="medium">
        <color indexed="64"/>
      </bottom>
      <diagonal/>
    </border>
    <border>
      <left style="medium">
        <color auto="1"/>
      </left>
      <right/>
      <top/>
      <bottom style="medium">
        <color auto="1"/>
      </bottom>
      <diagonal/>
    </border>
    <border>
      <left style="medium">
        <color auto="1"/>
      </left>
      <right style="medium">
        <color auto="1"/>
      </right>
      <top style="medium">
        <color indexed="64"/>
      </top>
      <bottom/>
      <diagonal/>
    </border>
    <border>
      <left style="medium">
        <color auto="1"/>
      </left>
      <right style="medium">
        <color auto="1"/>
      </right>
      <top/>
      <bottom/>
      <diagonal/>
    </border>
    <border>
      <left/>
      <right/>
      <top style="thick">
        <color indexed="8"/>
      </top>
      <bottom style="double">
        <color indexed="64"/>
      </bottom>
      <diagonal/>
    </border>
    <border>
      <left/>
      <right/>
      <top/>
      <bottom style="thick">
        <color indexed="8"/>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diagonal/>
    </border>
    <border>
      <left/>
      <right/>
      <top style="thick">
        <color indexed="64"/>
      </top>
      <bottom/>
      <diagonal/>
    </border>
    <border>
      <left/>
      <right/>
      <top style="thick">
        <color indexed="8"/>
      </top>
      <bottom style="double">
        <color indexed="8"/>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ck">
        <color rgb="FF000000"/>
      </top>
      <bottom style="double">
        <color rgb="FF000000"/>
      </bottom>
      <diagonal/>
    </border>
    <border>
      <left/>
      <right/>
      <top style="thick">
        <color rgb="FF000000"/>
      </top>
      <bottom style="thick">
        <color rgb="FF000000"/>
      </bottom>
      <diagonal/>
    </border>
    <border>
      <left/>
      <right/>
      <top/>
      <bottom style="thick">
        <color rgb="FF000000"/>
      </bottom>
      <diagonal/>
    </border>
    <border>
      <left/>
      <right/>
      <top style="thick">
        <color rgb="FF000000"/>
      </top>
      <bottom/>
      <diagonal/>
    </border>
    <border>
      <left/>
      <right/>
      <top style="thick">
        <color indexed="64"/>
      </top>
      <bottom style="thick">
        <color indexed="64"/>
      </bottom>
      <diagonal/>
    </border>
    <border>
      <left/>
      <right/>
      <top style="thick">
        <color indexed="64"/>
      </top>
      <bottom style="thick">
        <color rgb="FF000000"/>
      </bottom>
      <diagonal/>
    </border>
    <border>
      <left/>
      <right/>
      <top/>
      <bottom style="double">
        <color rgb="FF000000"/>
      </bottom>
      <diagonal/>
    </border>
    <border>
      <left style="thin">
        <color theme="0" tint="-0.14996795556505021"/>
      </left>
      <right style="thin">
        <color theme="0" tint="-0.14996795556505021"/>
      </right>
      <top/>
      <bottom/>
      <diagonal/>
    </border>
  </borders>
  <cellStyleXfs count="11">
    <xf numFmtId="0" fontId="0" fillId="0" borderId="0"/>
    <xf numFmtId="1" fontId="1" fillId="0" borderId="0"/>
    <xf numFmtId="0" fontId="34" fillId="0" borderId="0" applyNumberFormat="0" applyFill="0" applyBorder="0" applyAlignment="0" applyProtection="0"/>
    <xf numFmtId="1" fontId="59" fillId="0" borderId="0"/>
    <xf numFmtId="1" fontId="1" fillId="0" borderId="0"/>
    <xf numFmtId="1" fontId="1" fillId="0" borderId="0"/>
    <xf numFmtId="0" fontId="34" fillId="0" borderId="0" applyNumberFormat="0" applyFill="0" applyBorder="0" applyAlignment="0" applyProtection="0"/>
    <xf numFmtId="0" fontId="113" fillId="0" borderId="0"/>
    <xf numFmtId="0" fontId="115" fillId="0" borderId="0" applyNumberFormat="0" applyFill="0" applyBorder="0" applyAlignment="0" applyProtection="0"/>
    <xf numFmtId="0" fontId="113" fillId="0" borderId="0"/>
    <xf numFmtId="1" fontId="117" fillId="0" borderId="0" applyNumberFormat="0" applyFill="0" applyBorder="0" applyAlignment="0" applyProtection="0"/>
  </cellStyleXfs>
  <cellXfs count="605">
    <xf numFmtId="0" fontId="0" fillId="0" borderId="0" xfId="0"/>
    <xf numFmtId="1" fontId="1" fillId="0" borderId="0" xfId="1"/>
    <xf numFmtId="42" fontId="15" fillId="0" borderId="0" xfId="1" applyNumberFormat="1" applyFont="1"/>
    <xf numFmtId="42" fontId="17" fillId="2" borderId="2" xfId="1" applyNumberFormat="1" applyFont="1" applyFill="1" applyBorder="1" applyProtection="1">
      <protection locked="0"/>
    </xf>
    <xf numFmtId="42" fontId="13" fillId="2" borderId="2" xfId="1" applyNumberFormat="1" applyFont="1" applyFill="1" applyBorder="1" applyProtection="1">
      <protection locked="0"/>
    </xf>
    <xf numFmtId="42" fontId="22" fillId="2" borderId="2" xfId="1" applyNumberFormat="1" applyFont="1" applyFill="1" applyBorder="1" applyProtection="1">
      <protection locked="0"/>
    </xf>
    <xf numFmtId="0" fontId="1" fillId="0" borderId="0" xfId="1" applyNumberFormat="1"/>
    <xf numFmtId="42" fontId="18" fillId="4" borderId="0" xfId="1" applyNumberFormat="1" applyFont="1" applyFill="1"/>
    <xf numFmtId="42" fontId="13" fillId="4" borderId="3" xfId="1" applyNumberFormat="1" applyFont="1" applyFill="1" applyBorder="1"/>
    <xf numFmtId="42" fontId="13" fillId="0" borderId="0" xfId="1" applyNumberFormat="1" applyFont="1"/>
    <xf numFmtId="164" fontId="13" fillId="4" borderId="0" xfId="1" applyNumberFormat="1" applyFont="1" applyFill="1"/>
    <xf numFmtId="164" fontId="18" fillId="4" borderId="0" xfId="1" applyNumberFormat="1" applyFont="1" applyFill="1"/>
    <xf numFmtId="164" fontId="13" fillId="4" borderId="3" xfId="1" applyNumberFormat="1" applyFont="1" applyFill="1" applyBorder="1"/>
    <xf numFmtId="3" fontId="13" fillId="0" borderId="0" xfId="1" applyNumberFormat="1" applyFont="1"/>
    <xf numFmtId="37" fontId="13" fillId="0" borderId="0" xfId="1" applyNumberFormat="1" applyFont="1"/>
    <xf numFmtId="165" fontId="25" fillId="4" borderId="0" xfId="1" applyNumberFormat="1" applyFont="1" applyFill="1"/>
    <xf numFmtId="3" fontId="13" fillId="0" borderId="0" xfId="1" applyNumberFormat="1" applyFont="1" applyAlignment="1">
      <alignment vertical="center"/>
    </xf>
    <xf numFmtId="42" fontId="13" fillId="4" borderId="0" xfId="1" applyNumberFormat="1" applyFont="1" applyFill="1"/>
    <xf numFmtId="164" fontId="13" fillId="4" borderId="4" xfId="1" applyNumberFormat="1" applyFont="1" applyFill="1" applyBorder="1"/>
    <xf numFmtId="165" fontId="25" fillId="4" borderId="6" xfId="1" applyNumberFormat="1" applyFont="1" applyFill="1" applyBorder="1"/>
    <xf numFmtId="39" fontId="25" fillId="4" borderId="0" xfId="1" applyNumberFormat="1" applyFont="1" applyFill="1"/>
    <xf numFmtId="42" fontId="13" fillId="4" borderId="6" xfId="1" applyNumberFormat="1" applyFont="1" applyFill="1" applyBorder="1"/>
    <xf numFmtId="42" fontId="18" fillId="4" borderId="6" xfId="1" applyNumberFormat="1" applyFont="1" applyFill="1" applyBorder="1" applyAlignment="1">
      <alignment horizontal="right"/>
    </xf>
    <xf numFmtId="167" fontId="25" fillId="4" borderId="6" xfId="1" applyNumberFormat="1" applyFont="1" applyFill="1" applyBorder="1"/>
    <xf numFmtId="0" fontId="28" fillId="3" borderId="0" xfId="1" applyNumberFormat="1" applyFont="1" applyFill="1"/>
    <xf numFmtId="0" fontId="3" fillId="0" borderId="0" xfId="1" applyNumberFormat="1" applyFont="1"/>
    <xf numFmtId="0" fontId="6" fillId="0" borderId="0" xfId="1" applyNumberFormat="1" applyFont="1" applyAlignment="1">
      <alignment horizontal="center" wrapText="1"/>
    </xf>
    <xf numFmtId="0" fontId="7" fillId="0" borderId="0" xfId="1" applyNumberFormat="1" applyFont="1"/>
    <xf numFmtId="0" fontId="8" fillId="0" borderId="1" xfId="1" applyNumberFormat="1" applyFont="1" applyBorder="1" applyAlignment="1">
      <alignment horizontal="center" wrapText="1"/>
    </xf>
    <xf numFmtId="0" fontId="9" fillId="0" borderId="0" xfId="1" applyNumberFormat="1" applyFont="1" applyAlignment="1">
      <alignment wrapText="1"/>
    </xf>
    <xf numFmtId="0" fontId="34" fillId="0" borderId="0" xfId="2" quotePrefix="1" applyFill="1" applyAlignment="1" applyProtection="1">
      <alignment horizontal="center" vertical="center" wrapText="1"/>
    </xf>
    <xf numFmtId="0" fontId="8" fillId="0" borderId="0" xfId="1" quotePrefix="1" applyNumberFormat="1" applyFont="1" applyAlignment="1">
      <alignment horizontal="center" vertical="center" wrapText="1"/>
    </xf>
    <xf numFmtId="0" fontId="8" fillId="0" borderId="0" xfId="1" applyNumberFormat="1" applyFont="1" applyAlignment="1">
      <alignment horizontal="left" vertical="center" wrapText="1"/>
    </xf>
    <xf numFmtId="0" fontId="37" fillId="0" borderId="0" xfId="1" applyNumberFormat="1" applyFont="1"/>
    <xf numFmtId="0" fontId="34" fillId="0" borderId="0" xfId="2" quotePrefix="1" applyFill="1" applyAlignment="1" applyProtection="1">
      <alignment horizontal="center" vertical="center"/>
    </xf>
    <xf numFmtId="0" fontId="14" fillId="0" borderId="0" xfId="1" applyNumberFormat="1" applyFont="1" applyAlignment="1">
      <alignment horizontal="left" vertical="center" wrapText="1"/>
    </xf>
    <xf numFmtId="0" fontId="37" fillId="0" borderId="0" xfId="1" applyNumberFormat="1" applyFont="1" applyAlignment="1">
      <alignment horizontal="center" vertical="center"/>
    </xf>
    <xf numFmtId="0" fontId="31" fillId="0" borderId="0" xfId="1" quotePrefix="1" applyNumberFormat="1" applyFont="1" applyAlignment="1">
      <alignment horizontal="center" vertical="center"/>
    </xf>
    <xf numFmtId="0" fontId="8" fillId="0" borderId="0" xfId="1" applyNumberFormat="1" applyFont="1" applyAlignment="1">
      <alignment horizontal="center" vertical="center"/>
    </xf>
    <xf numFmtId="0" fontId="20" fillId="0" borderId="0" xfId="1" applyNumberFormat="1" applyFont="1" applyAlignment="1">
      <alignment vertical="center" wrapText="1"/>
    </xf>
    <xf numFmtId="0" fontId="8" fillId="0" borderId="0" xfId="1" applyNumberFormat="1" applyFont="1" applyAlignment="1">
      <alignment vertical="center" wrapText="1"/>
    </xf>
    <xf numFmtId="1" fontId="1" fillId="0" borderId="0" xfId="1" applyAlignment="1">
      <alignment vertical="top"/>
    </xf>
    <xf numFmtId="1" fontId="1" fillId="0" borderId="0" xfId="1" applyAlignment="1">
      <alignment vertical="center"/>
    </xf>
    <xf numFmtId="0" fontId="8" fillId="0" borderId="0" xfId="1" quotePrefix="1" applyNumberFormat="1" applyFont="1" applyAlignment="1">
      <alignment horizontal="center" vertical="center"/>
    </xf>
    <xf numFmtId="0" fontId="14" fillId="0" borderId="5" xfId="1" applyNumberFormat="1" applyFont="1" applyBorder="1" applyAlignment="1">
      <alignment horizontal="left" vertical="center" wrapText="1"/>
    </xf>
    <xf numFmtId="0" fontId="24" fillId="0" borderId="0" xfId="1" applyNumberFormat="1" applyFont="1" applyAlignment="1">
      <alignment vertical="center"/>
    </xf>
    <xf numFmtId="39" fontId="13" fillId="0" borderId="0" xfId="1" applyNumberFormat="1" applyFont="1"/>
    <xf numFmtId="0" fontId="11" fillId="0" borderId="0" xfId="1" applyNumberFormat="1" applyFont="1" applyAlignment="1">
      <alignment vertical="center" wrapText="1"/>
    </xf>
    <xf numFmtId="0" fontId="13" fillId="0" borderId="0" xfId="1" applyNumberFormat="1" applyFont="1"/>
    <xf numFmtId="0" fontId="26" fillId="0" borderId="0" xfId="1" applyNumberFormat="1" applyFont="1" applyAlignment="1">
      <alignment vertical="center" wrapText="1"/>
    </xf>
    <xf numFmtId="0" fontId="33" fillId="0" borderId="0" xfId="1" applyNumberFormat="1" applyFont="1" applyAlignment="1">
      <alignment horizontal="left" vertical="center" wrapText="1"/>
    </xf>
    <xf numFmtId="0" fontId="32" fillId="0" borderId="0" xfId="1" applyNumberFormat="1" applyFont="1" applyAlignment="1">
      <alignment vertical="center" wrapText="1"/>
    </xf>
    <xf numFmtId="0" fontId="11" fillId="0" borderId="0" xfId="1" applyNumberFormat="1" applyFont="1" applyAlignment="1">
      <alignment horizontal="left" vertical="center" wrapText="1"/>
    </xf>
    <xf numFmtId="37" fontId="13" fillId="0" borderId="0" xfId="1" applyNumberFormat="1" applyFont="1" applyAlignment="1">
      <alignment horizontal="right"/>
    </xf>
    <xf numFmtId="0" fontId="11" fillId="0" borderId="0" xfId="1" applyNumberFormat="1" applyFont="1" applyAlignment="1">
      <alignment vertical="center"/>
    </xf>
    <xf numFmtId="0" fontId="33" fillId="0" borderId="0" xfId="1" applyNumberFormat="1" applyFont="1" applyAlignment="1">
      <alignment horizontal="left" vertical="center"/>
    </xf>
    <xf numFmtId="37" fontId="13" fillId="0" borderId="0" xfId="1" applyNumberFormat="1" applyFont="1" applyAlignment="1">
      <alignment horizontal="right" vertical="center"/>
    </xf>
    <xf numFmtId="37" fontId="13" fillId="0" borderId="0" xfId="1" applyNumberFormat="1" applyFont="1" applyAlignment="1">
      <alignment vertical="center"/>
    </xf>
    <xf numFmtId="0" fontId="28" fillId="3" borderId="0" xfId="1" applyNumberFormat="1" applyFont="1" applyFill="1" applyAlignment="1">
      <alignment vertical="center"/>
    </xf>
    <xf numFmtId="0" fontId="1" fillId="0" borderId="0" xfId="1" applyNumberFormat="1" applyAlignment="1">
      <alignment vertical="center"/>
    </xf>
    <xf numFmtId="1" fontId="1" fillId="0" borderId="0" xfId="1" quotePrefix="1"/>
    <xf numFmtId="166" fontId="13" fillId="0" borderId="0" xfId="1" applyNumberFormat="1" applyFont="1"/>
    <xf numFmtId="37" fontId="13" fillId="0" borderId="5" xfId="1" applyNumberFormat="1" applyFont="1" applyBorder="1"/>
    <xf numFmtId="0" fontId="27" fillId="0" borderId="0" xfId="1" applyNumberFormat="1" applyFont="1" applyAlignment="1">
      <alignment vertical="center"/>
    </xf>
    <xf numFmtId="1" fontId="7" fillId="0" borderId="0" xfId="1" applyFont="1"/>
    <xf numFmtId="1" fontId="29" fillId="0" borderId="0" xfId="1" applyFont="1"/>
    <xf numFmtId="165" fontId="25" fillId="2" borderId="2" xfId="1" applyNumberFormat="1" applyFont="1" applyFill="1" applyBorder="1" applyAlignment="1" applyProtection="1">
      <alignment horizontal="right"/>
      <protection locked="0"/>
    </xf>
    <xf numFmtId="0" fontId="45" fillId="0" borderId="0" xfId="1" applyNumberFormat="1" applyFont="1" applyAlignment="1">
      <alignment horizontal="center"/>
    </xf>
    <xf numFmtId="0" fontId="1" fillId="0" borderId="10" xfId="1" applyNumberFormat="1" applyBorder="1" applyAlignment="1" applyProtection="1">
      <alignment horizontal="left" vertical="top" wrapText="1"/>
      <protection locked="0"/>
    </xf>
    <xf numFmtId="0" fontId="28" fillId="6" borderId="0" xfId="1" applyNumberFormat="1" applyFont="1" applyFill="1"/>
    <xf numFmtId="1" fontId="1" fillId="6" borderId="0" xfId="1" applyFill="1"/>
    <xf numFmtId="14" fontId="46" fillId="6" borderId="0" xfId="1" applyNumberFormat="1" applyFont="1" applyFill="1"/>
    <xf numFmtId="1" fontId="1" fillId="6" borderId="8" xfId="1" applyFill="1" applyBorder="1"/>
    <xf numFmtId="1" fontId="1" fillId="6" borderId="8" xfId="1" applyFill="1" applyBorder="1" applyAlignment="1">
      <alignment vertical="center"/>
    </xf>
    <xf numFmtId="0" fontId="41" fillId="0" borderId="15" xfId="1" applyNumberFormat="1" applyFont="1" applyBorder="1"/>
    <xf numFmtId="0" fontId="1" fillId="7" borderId="10" xfId="1" applyNumberFormat="1" applyFill="1" applyBorder="1" applyAlignment="1" applyProtection="1">
      <alignment horizontal="left" vertical="top" wrapText="1"/>
      <protection locked="0"/>
    </xf>
    <xf numFmtId="0" fontId="28" fillId="7" borderId="0" xfId="1" applyNumberFormat="1" applyFont="1" applyFill="1"/>
    <xf numFmtId="0" fontId="49" fillId="0" borderId="0" xfId="1" applyNumberFormat="1" applyFont="1" applyAlignment="1">
      <alignment horizontal="center" wrapText="1"/>
    </xf>
    <xf numFmtId="0" fontId="14" fillId="0" borderId="0" xfId="1" applyNumberFormat="1" applyFont="1" applyAlignment="1">
      <alignment horizontal="left" vertical="top" wrapText="1"/>
    </xf>
    <xf numFmtId="0" fontId="8" fillId="0" borderId="0" xfId="1" applyNumberFormat="1" applyFont="1" applyAlignment="1">
      <alignment horizontal="left" vertical="top" wrapText="1"/>
    </xf>
    <xf numFmtId="0" fontId="8" fillId="0" borderId="0" xfId="1" quotePrefix="1" applyNumberFormat="1" applyFont="1" applyAlignment="1">
      <alignment horizontal="center" vertical="top" wrapText="1"/>
    </xf>
    <xf numFmtId="0" fontId="8" fillId="0" borderId="0" xfId="1" quotePrefix="1" applyNumberFormat="1" applyFont="1" applyAlignment="1">
      <alignment horizontal="center" vertical="top"/>
    </xf>
    <xf numFmtId="0" fontId="34" fillId="0" borderId="0" xfId="2" quotePrefix="1" applyFill="1" applyAlignment="1" applyProtection="1">
      <alignment horizontal="center" vertical="top" wrapText="1"/>
    </xf>
    <xf numFmtId="0" fontId="38" fillId="6" borderId="5" xfId="1" applyNumberFormat="1" applyFont="1" applyFill="1" applyBorder="1" applyAlignment="1">
      <alignment horizontal="center" wrapText="1"/>
    </xf>
    <xf numFmtId="1" fontId="1" fillId="0" borderId="0" xfId="3" applyFont="1" applyProtection="1">
      <protection locked="0"/>
    </xf>
    <xf numFmtId="1" fontId="7" fillId="0" borderId="0" xfId="3" applyFont="1" applyProtection="1">
      <protection locked="0"/>
    </xf>
    <xf numFmtId="0" fontId="1" fillId="0" borderId="0" xfId="3" applyNumberFormat="1" applyFont="1"/>
    <xf numFmtId="0" fontId="48" fillId="0" borderId="0" xfId="3" applyNumberFormat="1" applyFont="1"/>
    <xf numFmtId="1" fontId="29" fillId="0" borderId="0" xfId="3" applyFont="1" applyProtection="1">
      <protection locked="0"/>
    </xf>
    <xf numFmtId="0" fontId="29" fillId="0" borderId="0" xfId="3" applyNumberFormat="1" applyFont="1"/>
    <xf numFmtId="0" fontId="6" fillId="0" borderId="0" xfId="3" applyNumberFormat="1" applyFont="1"/>
    <xf numFmtId="0" fontId="60" fillId="0" borderId="0" xfId="3" quotePrefix="1" applyNumberFormat="1" applyFont="1"/>
    <xf numFmtId="0" fontId="29" fillId="0" borderId="0" xfId="3" quotePrefix="1" applyNumberFormat="1" applyFont="1"/>
    <xf numFmtId="0" fontId="60" fillId="0" borderId="0" xfId="3" applyNumberFormat="1" applyFont="1"/>
    <xf numFmtId="0" fontId="62" fillId="0" borderId="0" xfId="3" applyNumberFormat="1" applyFont="1"/>
    <xf numFmtId="0" fontId="29" fillId="0" borderId="0" xfId="3" quotePrefix="1" applyNumberFormat="1" applyFont="1" applyAlignment="1">
      <alignment horizontal="left"/>
    </xf>
    <xf numFmtId="1" fontId="29" fillId="8" borderId="0" xfId="3" applyFont="1" applyFill="1" applyProtection="1">
      <protection locked="0"/>
    </xf>
    <xf numFmtId="0" fontId="63" fillId="8" borderId="0" xfId="3" applyNumberFormat="1" applyFont="1" applyFill="1"/>
    <xf numFmtId="1" fontId="6" fillId="0" borderId="0" xfId="3" applyFont="1"/>
    <xf numFmtId="1" fontId="29" fillId="0" borderId="0" xfId="3" applyFont="1"/>
    <xf numFmtId="0" fontId="29" fillId="0" borderId="0" xfId="3" applyNumberFormat="1" applyFont="1" applyProtection="1">
      <protection locked="0"/>
    </xf>
    <xf numFmtId="0" fontId="28" fillId="3" borderId="0" xfId="3" applyNumberFormat="1" applyFont="1" applyFill="1"/>
    <xf numFmtId="0" fontId="1" fillId="0" borderId="0" xfId="3" applyNumberFormat="1" applyFont="1" applyProtection="1">
      <protection locked="0"/>
    </xf>
    <xf numFmtId="0" fontId="3" fillId="0" borderId="0" xfId="3" quotePrefix="1" applyNumberFormat="1" applyFont="1" applyAlignment="1" applyProtection="1">
      <alignment horizontal="center"/>
      <protection locked="0"/>
    </xf>
    <xf numFmtId="3" fontId="3" fillId="0" borderId="0" xfId="3" applyNumberFormat="1" applyFont="1" applyProtection="1">
      <protection locked="0"/>
    </xf>
    <xf numFmtId="37" fontId="3" fillId="0" borderId="0" xfId="3" applyNumberFormat="1" applyFont="1" applyProtection="1">
      <protection locked="0"/>
    </xf>
    <xf numFmtId="0" fontId="6" fillId="0" borderId="0" xfId="3" quotePrefix="1" applyNumberFormat="1" applyFont="1" applyAlignment="1">
      <alignment horizontal="center"/>
    </xf>
    <xf numFmtId="3" fontId="6" fillId="0" borderId="0" xfId="3" applyNumberFormat="1" applyFont="1"/>
    <xf numFmtId="3" fontId="6" fillId="9" borderId="18" xfId="3" applyNumberFormat="1" applyFont="1" applyFill="1" applyBorder="1"/>
    <xf numFmtId="3" fontId="6" fillId="9" borderId="19" xfId="3" applyNumberFormat="1" applyFont="1" applyFill="1" applyBorder="1"/>
    <xf numFmtId="37" fontId="6" fillId="0" borderId="0" xfId="3" applyNumberFormat="1" applyFont="1" applyProtection="1">
      <protection locked="0"/>
    </xf>
    <xf numFmtId="0" fontId="3" fillId="0" borderId="0" xfId="3" applyNumberFormat="1" applyFont="1" applyAlignment="1">
      <alignment horizontal="left" indent="2"/>
    </xf>
    <xf numFmtId="0" fontId="3" fillId="0" borderId="0" xfId="3" applyNumberFormat="1" applyFont="1" applyProtection="1">
      <protection locked="0"/>
    </xf>
    <xf numFmtId="3" fontId="6" fillId="9" borderId="3" xfId="3" applyNumberFormat="1" applyFont="1" applyFill="1" applyBorder="1"/>
    <xf numFmtId="37" fontId="6" fillId="9" borderId="5" xfId="3" applyNumberFormat="1" applyFont="1" applyFill="1" applyBorder="1"/>
    <xf numFmtId="0" fontId="6" fillId="0" borderId="0" xfId="3" applyNumberFormat="1" applyFont="1" applyAlignment="1" applyProtection="1">
      <alignment horizontal="center"/>
      <protection locked="0"/>
    </xf>
    <xf numFmtId="0" fontId="28" fillId="0" borderId="0" xfId="3" applyNumberFormat="1" applyFont="1"/>
    <xf numFmtId="0" fontId="3" fillId="0" borderId="0" xfId="3" applyNumberFormat="1" applyFont="1" applyAlignment="1" applyProtection="1">
      <alignment horizontal="center"/>
      <protection locked="0"/>
    </xf>
    <xf numFmtId="0" fontId="3" fillId="0" borderId="0" xfId="3" applyNumberFormat="1" applyFont="1"/>
    <xf numFmtId="37" fontId="6" fillId="9" borderId="19" xfId="3" applyNumberFormat="1" applyFont="1" applyFill="1" applyBorder="1"/>
    <xf numFmtId="37" fontId="6" fillId="0" borderId="0" xfId="3" applyNumberFormat="1" applyFont="1"/>
    <xf numFmtId="39" fontId="65" fillId="9" borderId="19" xfId="3" applyNumberFormat="1" applyFont="1" applyFill="1" applyBorder="1"/>
    <xf numFmtId="0" fontId="7" fillId="0" borderId="0" xfId="3" applyNumberFormat="1" applyFont="1"/>
    <xf numFmtId="168" fontId="6" fillId="9" borderId="19" xfId="3" applyNumberFormat="1" applyFont="1" applyFill="1" applyBorder="1"/>
    <xf numFmtId="1" fontId="6" fillId="0" borderId="0" xfId="3" applyFont="1" applyProtection="1">
      <protection locked="0"/>
    </xf>
    <xf numFmtId="169" fontId="66" fillId="9" borderId="20" xfId="3" applyNumberFormat="1" applyFont="1" applyFill="1" applyBorder="1"/>
    <xf numFmtId="0" fontId="67" fillId="0" borderId="0" xfId="3" applyNumberFormat="1" applyFont="1"/>
    <xf numFmtId="0" fontId="69" fillId="0" borderId="0" xfId="3" applyNumberFormat="1" applyFont="1"/>
    <xf numFmtId="0" fontId="6" fillId="0" borderId="0" xfId="3" applyNumberFormat="1" applyFont="1" applyProtection="1">
      <protection locked="0"/>
    </xf>
    <xf numFmtId="39" fontId="6" fillId="0" borderId="0" xfId="3" applyNumberFormat="1" applyFont="1"/>
    <xf numFmtId="0" fontId="6" fillId="0" borderId="0" xfId="3" quotePrefix="1" applyNumberFormat="1" applyFont="1" applyAlignment="1" applyProtection="1">
      <alignment horizontal="center"/>
      <protection locked="0"/>
    </xf>
    <xf numFmtId="168" fontId="6" fillId="0" borderId="0" xfId="3" applyNumberFormat="1" applyFont="1"/>
    <xf numFmtId="37" fontId="70" fillId="0" borderId="0" xfId="3" applyNumberFormat="1" applyFont="1"/>
    <xf numFmtId="0" fontId="67" fillId="0" borderId="0" xfId="3" applyNumberFormat="1" applyFont="1" applyAlignment="1">
      <alignment horizontal="left" wrapText="1" indent="2"/>
    </xf>
    <xf numFmtId="168" fontId="6" fillId="10" borderId="20" xfId="3" applyNumberFormat="1" applyFont="1" applyFill="1" applyBorder="1"/>
    <xf numFmtId="37" fontId="70" fillId="11" borderId="21" xfId="3" applyNumberFormat="1" applyFont="1" applyFill="1" applyBorder="1" applyProtection="1">
      <protection locked="0"/>
    </xf>
    <xf numFmtId="38" fontId="70" fillId="0" borderId="0" xfId="3" applyNumberFormat="1" applyFont="1"/>
    <xf numFmtId="0" fontId="3" fillId="0" borderId="0" xfId="3" applyNumberFormat="1" applyFont="1" applyAlignment="1">
      <alignment horizontal="left" wrapText="1" indent="1"/>
    </xf>
    <xf numFmtId="0" fontId="6" fillId="0" borderId="0" xfId="3" applyNumberFormat="1" applyFont="1" applyAlignment="1">
      <alignment horizontal="center"/>
    </xf>
    <xf numFmtId="38" fontId="70" fillId="11" borderId="21" xfId="3" applyNumberFormat="1" applyFont="1" applyFill="1" applyBorder="1" applyProtection="1">
      <protection locked="0"/>
    </xf>
    <xf numFmtId="170" fontId="6" fillId="0" borderId="0" xfId="3" applyNumberFormat="1" applyFont="1"/>
    <xf numFmtId="170" fontId="6" fillId="10" borderId="20" xfId="3" applyNumberFormat="1" applyFont="1" applyFill="1" applyBorder="1"/>
    <xf numFmtId="37" fontId="6" fillId="11" borderId="21" xfId="3" applyNumberFormat="1" applyFont="1" applyFill="1" applyBorder="1" applyProtection="1">
      <protection locked="0"/>
    </xf>
    <xf numFmtId="0" fontId="49" fillId="0" borderId="0" xfId="3" applyNumberFormat="1" applyFont="1" applyAlignment="1">
      <alignment wrapText="1"/>
    </xf>
    <xf numFmtId="37" fontId="6" fillId="9" borderId="20" xfId="3" applyNumberFormat="1" applyFont="1" applyFill="1" applyBorder="1"/>
    <xf numFmtId="0" fontId="3" fillId="0" borderId="0" xfId="3" applyNumberFormat="1" applyFont="1" applyAlignment="1">
      <alignment vertical="center"/>
    </xf>
    <xf numFmtId="0" fontId="67" fillId="0" borderId="0" xfId="3" applyNumberFormat="1" applyFont="1" applyAlignment="1">
      <alignment horizontal="left" wrapText="1" indent="1"/>
    </xf>
    <xf numFmtId="0" fontId="75" fillId="0" borderId="0" xfId="3" applyNumberFormat="1" applyFont="1"/>
    <xf numFmtId="37" fontId="66" fillId="9" borderId="20" xfId="3" applyNumberFormat="1" applyFont="1" applyFill="1" applyBorder="1"/>
    <xf numFmtId="0" fontId="67" fillId="0" borderId="0" xfId="3" applyNumberFormat="1" applyFont="1" applyAlignment="1">
      <alignment horizontal="left" indent="1"/>
    </xf>
    <xf numFmtId="0" fontId="3" fillId="0" borderId="0" xfId="3" applyNumberFormat="1" applyFont="1" applyAlignment="1">
      <alignment wrapText="1"/>
    </xf>
    <xf numFmtId="0" fontId="45" fillId="0" borderId="0" xfId="3" applyNumberFormat="1" applyFont="1" applyAlignment="1">
      <alignment horizontal="center"/>
    </xf>
    <xf numFmtId="0" fontId="7" fillId="0" borderId="0" xfId="3" applyNumberFormat="1" applyFont="1" applyProtection="1">
      <protection locked="0"/>
    </xf>
    <xf numFmtId="0" fontId="3" fillId="0" borderId="0" xfId="3" applyNumberFormat="1" applyFont="1" applyAlignment="1">
      <alignment horizontal="center"/>
    </xf>
    <xf numFmtId="0" fontId="40" fillId="0" borderId="0" xfId="3" applyNumberFormat="1" applyFont="1" applyProtection="1">
      <protection locked="0"/>
    </xf>
    <xf numFmtId="0" fontId="6" fillId="12" borderId="0" xfId="3" applyNumberFormat="1" applyFont="1" applyFill="1"/>
    <xf numFmtId="0" fontId="6" fillId="0" borderId="0" xfId="3" applyNumberFormat="1" applyFont="1" applyAlignment="1">
      <alignment wrapText="1"/>
    </xf>
    <xf numFmtId="0" fontId="40" fillId="11" borderId="2" xfId="3" applyNumberFormat="1" applyFont="1" applyFill="1" applyBorder="1" applyAlignment="1">
      <alignment horizontal="center" wrapText="1"/>
    </xf>
    <xf numFmtId="0" fontId="76" fillId="0" borderId="0" xfId="3" applyNumberFormat="1" applyFont="1" applyAlignment="1">
      <alignment horizontal="right" wrapText="1"/>
    </xf>
    <xf numFmtId="0" fontId="66" fillId="0" borderId="0" xfId="3" applyNumberFormat="1" applyFont="1" applyAlignment="1">
      <alignment wrapText="1"/>
    </xf>
    <xf numFmtId="0" fontId="66" fillId="0" borderId="22" xfId="3" applyNumberFormat="1" applyFont="1" applyBorder="1" applyAlignment="1">
      <alignment wrapText="1"/>
    </xf>
    <xf numFmtId="0" fontId="40" fillId="9" borderId="2" xfId="3" applyNumberFormat="1" applyFont="1" applyFill="1" applyBorder="1" applyAlignment="1">
      <alignment horizontal="center" wrapText="1"/>
    </xf>
    <xf numFmtId="0" fontId="77" fillId="0" borderId="0" xfId="3" applyNumberFormat="1" applyFont="1" applyAlignment="1">
      <alignment horizontal="right"/>
    </xf>
    <xf numFmtId="0" fontId="2" fillId="0" borderId="0" xfId="3" applyNumberFormat="1" applyFont="1" applyAlignment="1" applyProtection="1">
      <alignment horizontal="center"/>
      <protection locked="0"/>
    </xf>
    <xf numFmtId="0" fontId="1" fillId="0" borderId="0" xfId="3" applyNumberFormat="1" applyFont="1" applyAlignment="1" applyProtection="1">
      <alignment horizontal="centerContinuous"/>
      <protection locked="0"/>
    </xf>
    <xf numFmtId="0" fontId="40" fillId="0" borderId="0" xfId="3" applyNumberFormat="1" applyFont="1" applyAlignment="1" applyProtection="1">
      <alignment horizontal="centerContinuous"/>
      <protection locked="0"/>
    </xf>
    <xf numFmtId="0" fontId="4" fillId="0" borderId="0" xfId="3" applyNumberFormat="1" applyFont="1" applyAlignment="1" applyProtection="1">
      <alignment horizontal="centerContinuous"/>
      <protection locked="0"/>
    </xf>
    <xf numFmtId="0" fontId="1" fillId="0" borderId="0" xfId="3" applyNumberFormat="1" applyFont="1" applyAlignment="1" applyProtection="1">
      <alignment horizontal="center"/>
      <protection locked="0"/>
    </xf>
    <xf numFmtId="1" fontId="4" fillId="0" borderId="0" xfId="3" applyFont="1" applyAlignment="1" applyProtection="1">
      <alignment horizontal="centerContinuous"/>
      <protection locked="0"/>
    </xf>
    <xf numFmtId="1" fontId="1" fillId="0" borderId="0" xfId="3" applyFont="1"/>
    <xf numFmtId="1" fontId="7" fillId="0" borderId="0" xfId="3" applyFont="1"/>
    <xf numFmtId="1" fontId="29" fillId="8" borderId="0" xfId="3" applyFont="1" applyFill="1"/>
    <xf numFmtId="0" fontId="3" fillId="0" borderId="0" xfId="3" quotePrefix="1" applyNumberFormat="1" applyFont="1" applyAlignment="1">
      <alignment horizontal="center"/>
    </xf>
    <xf numFmtId="3" fontId="3" fillId="0" borderId="0" xfId="3" applyNumberFormat="1" applyFont="1"/>
    <xf numFmtId="37" fontId="3" fillId="0" borderId="0" xfId="3" applyNumberFormat="1" applyFont="1"/>
    <xf numFmtId="3" fontId="6" fillId="9" borderId="5" xfId="3" applyNumberFormat="1" applyFont="1" applyFill="1" applyBorder="1"/>
    <xf numFmtId="1" fontId="82" fillId="9" borderId="20" xfId="3" applyFont="1" applyFill="1" applyBorder="1"/>
    <xf numFmtId="37" fontId="70" fillId="11" borderId="20" xfId="3" applyNumberFormat="1" applyFont="1" applyFill="1" applyBorder="1" applyProtection="1">
      <protection locked="0"/>
    </xf>
    <xf numFmtId="3" fontId="6" fillId="0" borderId="23" xfId="3" applyNumberFormat="1" applyFont="1" applyBorder="1"/>
    <xf numFmtId="3" fontId="6" fillId="9" borderId="0" xfId="3" applyNumberFormat="1" applyFont="1" applyFill="1"/>
    <xf numFmtId="3" fontId="6" fillId="11" borderId="20" xfId="3" applyNumberFormat="1" applyFont="1" applyFill="1" applyBorder="1" applyProtection="1">
      <protection locked="0"/>
    </xf>
    <xf numFmtId="37" fontId="28" fillId="0" borderId="0" xfId="3" applyNumberFormat="1" applyFont="1"/>
    <xf numFmtId="37" fontId="82" fillId="9" borderId="20" xfId="3" applyNumberFormat="1" applyFont="1" applyFill="1" applyBorder="1"/>
    <xf numFmtId="37" fontId="6" fillId="11" borderId="19" xfId="3" applyNumberFormat="1" applyFont="1" applyFill="1" applyBorder="1" applyProtection="1">
      <protection locked="0"/>
    </xf>
    <xf numFmtId="0" fontId="40" fillId="0" borderId="0" xfId="3" applyNumberFormat="1" applyFont="1"/>
    <xf numFmtId="0" fontId="1" fillId="12" borderId="0" xfId="3" applyNumberFormat="1" applyFont="1" applyFill="1"/>
    <xf numFmtId="0" fontId="40" fillId="12" borderId="0" xfId="3" applyNumberFormat="1" applyFont="1" applyFill="1"/>
    <xf numFmtId="0" fontId="75" fillId="12" borderId="0" xfId="3" applyNumberFormat="1" applyFont="1" applyFill="1"/>
    <xf numFmtId="0" fontId="1" fillId="0" borderId="0" xfId="3" applyNumberFormat="1" applyFont="1" applyAlignment="1">
      <alignment horizontal="centerContinuous"/>
    </xf>
    <xf numFmtId="0" fontId="40" fillId="0" borderId="0" xfId="3" applyNumberFormat="1" applyFont="1" applyAlignment="1">
      <alignment horizontal="centerContinuous"/>
    </xf>
    <xf numFmtId="1" fontId="85" fillId="0" borderId="0" xfId="3" applyFont="1"/>
    <xf numFmtId="0" fontId="28" fillId="0" borderId="2" xfId="3" applyNumberFormat="1" applyFont="1" applyBorder="1" applyAlignment="1">
      <alignment horizontal="right" wrapText="1"/>
    </xf>
    <xf numFmtId="0" fontId="6" fillId="0" borderId="2" xfId="3" applyNumberFormat="1" applyFont="1" applyBorder="1" applyAlignment="1">
      <alignment horizontal="right"/>
    </xf>
    <xf numFmtId="1" fontId="87" fillId="0" borderId="0" xfId="3" applyFont="1"/>
    <xf numFmtId="0" fontId="2" fillId="0" borderId="0" xfId="3" applyNumberFormat="1" applyFont="1" applyAlignment="1">
      <alignment horizontal="center"/>
    </xf>
    <xf numFmtId="0" fontId="1" fillId="0" borderId="0" xfId="3" applyNumberFormat="1" applyFont="1" applyAlignment="1">
      <alignment horizontal="center"/>
    </xf>
    <xf numFmtId="1" fontId="4" fillId="0" borderId="0" xfId="3" applyFont="1" applyAlignment="1">
      <alignment horizontal="centerContinuous"/>
    </xf>
    <xf numFmtId="0" fontId="89" fillId="0" borderId="0" xfId="3" quotePrefix="1" applyNumberFormat="1" applyFont="1" applyAlignment="1">
      <alignment horizontal="center"/>
    </xf>
    <xf numFmtId="0" fontId="89" fillId="0" borderId="0" xfId="3" applyNumberFormat="1" applyFont="1"/>
    <xf numFmtId="0" fontId="89" fillId="0" borderId="0" xfId="3" applyNumberFormat="1" applyFont="1" applyAlignment="1">
      <alignment horizontal="center"/>
    </xf>
    <xf numFmtId="0" fontId="90" fillId="0" borderId="0" xfId="3" applyNumberFormat="1" applyFont="1"/>
    <xf numFmtId="0" fontId="31" fillId="0" borderId="0" xfId="3" applyNumberFormat="1" applyFont="1" applyAlignment="1">
      <alignment horizontal="center"/>
    </xf>
    <xf numFmtId="37" fontId="92" fillId="11" borderId="19" xfId="3" applyNumberFormat="1" applyFont="1" applyFill="1" applyBorder="1" applyProtection="1">
      <protection locked="0"/>
    </xf>
    <xf numFmtId="0" fontId="93" fillId="0" borderId="0" xfId="3" applyNumberFormat="1" applyFont="1" applyAlignment="1">
      <alignment horizontal="center"/>
    </xf>
    <xf numFmtId="1" fontId="1" fillId="0" borderId="0" xfId="4"/>
    <xf numFmtId="1" fontId="7" fillId="0" borderId="0" xfId="4" applyFont="1"/>
    <xf numFmtId="0" fontId="7" fillId="0" borderId="0" xfId="4" applyNumberFormat="1" applyFont="1"/>
    <xf numFmtId="1" fontId="29" fillId="0" borderId="0" xfId="4" applyFont="1"/>
    <xf numFmtId="0" fontId="6" fillId="0" borderId="0" xfId="4" applyNumberFormat="1" applyFont="1"/>
    <xf numFmtId="0" fontId="29" fillId="0" borderId="0" xfId="4" applyNumberFormat="1" applyFont="1"/>
    <xf numFmtId="0" fontId="66" fillId="0" borderId="0" xfId="4" applyNumberFormat="1" applyFont="1"/>
    <xf numFmtId="0" fontId="6" fillId="0" borderId="0" xfId="4" quotePrefix="1" applyNumberFormat="1" applyFont="1" applyAlignment="1">
      <alignment horizontal="left"/>
    </xf>
    <xf numFmtId="1" fontId="29" fillId="8" borderId="0" xfId="4" applyFont="1" applyFill="1"/>
    <xf numFmtId="0" fontId="63" fillId="8" borderId="0" xfId="4" applyNumberFormat="1" applyFont="1" applyFill="1"/>
    <xf numFmtId="1" fontId="6" fillId="0" borderId="0" xfId="4" applyFont="1"/>
    <xf numFmtId="0" fontId="28" fillId="3" borderId="0" xfId="4" applyNumberFormat="1" applyFont="1" applyFill="1"/>
    <xf numFmtId="0" fontId="1" fillId="0" borderId="0" xfId="4" applyNumberFormat="1"/>
    <xf numFmtId="0" fontId="3" fillId="0" borderId="0" xfId="4" quotePrefix="1" applyNumberFormat="1" applyFont="1" applyAlignment="1">
      <alignment horizontal="center"/>
    </xf>
    <xf numFmtId="3" fontId="3" fillId="9" borderId="0" xfId="4" applyNumberFormat="1" applyFont="1" applyFill="1"/>
    <xf numFmtId="37" fontId="3" fillId="0" borderId="0" xfId="4" applyNumberFormat="1" applyFont="1"/>
    <xf numFmtId="0" fontId="3" fillId="0" borderId="0" xfId="4" applyNumberFormat="1" applyFont="1"/>
    <xf numFmtId="3" fontId="3" fillId="9" borderId="24" xfId="4" applyNumberFormat="1" applyFont="1" applyFill="1" applyBorder="1"/>
    <xf numFmtId="3" fontId="3" fillId="9" borderId="19" xfId="4" applyNumberFormat="1" applyFont="1" applyFill="1" applyBorder="1"/>
    <xf numFmtId="0" fontId="3" fillId="0" borderId="0" xfId="4" applyNumberFormat="1" applyFont="1" applyAlignment="1">
      <alignment horizontal="center"/>
    </xf>
    <xf numFmtId="3" fontId="3" fillId="0" borderId="0" xfId="4" applyNumberFormat="1" applyFont="1"/>
    <xf numFmtId="0" fontId="45" fillId="0" borderId="0" xfId="4" applyNumberFormat="1" applyFont="1"/>
    <xf numFmtId="39" fontId="94" fillId="9" borderId="19" xfId="4" applyNumberFormat="1" applyFont="1" applyFill="1" applyBorder="1"/>
    <xf numFmtId="1" fontId="3" fillId="0" borderId="0" xfId="4" applyFont="1"/>
    <xf numFmtId="1" fontId="95" fillId="9" borderId="20" xfId="4" applyFont="1" applyFill="1" applyBorder="1"/>
    <xf numFmtId="0" fontId="67" fillId="0" borderId="0" xfId="4" applyNumberFormat="1" applyFont="1"/>
    <xf numFmtId="0" fontId="69" fillId="0" borderId="0" xfId="4" applyNumberFormat="1" applyFont="1"/>
    <xf numFmtId="39" fontId="3" fillId="0" borderId="0" xfId="4" applyNumberFormat="1" applyFont="1"/>
    <xf numFmtId="37" fontId="3" fillId="9" borderId="20" xfId="4" applyNumberFormat="1" applyFont="1" applyFill="1" applyBorder="1"/>
    <xf numFmtId="37" fontId="71" fillId="11" borderId="20" xfId="4" applyNumberFormat="1" applyFont="1" applyFill="1" applyBorder="1"/>
    <xf numFmtId="3" fontId="3" fillId="0" borderId="23" xfId="4" applyNumberFormat="1" applyFont="1" applyBorder="1"/>
    <xf numFmtId="3" fontId="3" fillId="11" borderId="20" xfId="4" applyNumberFormat="1" applyFont="1" applyFill="1" applyBorder="1"/>
    <xf numFmtId="0" fontId="96" fillId="0" borderId="0" xfId="4" applyNumberFormat="1" applyFont="1"/>
    <xf numFmtId="37" fontId="3" fillId="9" borderId="19" xfId="4" applyNumberFormat="1" applyFont="1" applyFill="1" applyBorder="1"/>
    <xf numFmtId="37" fontId="45" fillId="0" borderId="0" xfId="4" applyNumberFormat="1" applyFont="1"/>
    <xf numFmtId="0" fontId="75" fillId="0" borderId="0" xfId="4" applyNumberFormat="1" applyFont="1"/>
    <xf numFmtId="37" fontId="95" fillId="9" borderId="20" xfId="4" applyNumberFormat="1" applyFont="1" applyFill="1" applyBorder="1"/>
    <xf numFmtId="37" fontId="3" fillId="11" borderId="19" xfId="4" applyNumberFormat="1" applyFont="1" applyFill="1" applyBorder="1"/>
    <xf numFmtId="0" fontId="45" fillId="0" borderId="0" xfId="4" applyNumberFormat="1" applyFont="1" applyAlignment="1">
      <alignment horizontal="center"/>
    </xf>
    <xf numFmtId="0" fontId="40" fillId="0" borderId="0" xfId="4" applyNumberFormat="1" applyFont="1"/>
    <xf numFmtId="0" fontId="6" fillId="12" borderId="0" xfId="4" applyNumberFormat="1" applyFont="1" applyFill="1"/>
    <xf numFmtId="0" fontId="1" fillId="12" borderId="0" xfId="4" applyNumberFormat="1" applyFill="1"/>
    <xf numFmtId="0" fontId="40" fillId="12" borderId="0" xfId="4" applyNumberFormat="1" applyFont="1" applyFill="1"/>
    <xf numFmtId="0" fontId="75" fillId="12" borderId="0" xfId="4" applyNumberFormat="1" applyFont="1" applyFill="1"/>
    <xf numFmtId="0" fontId="1" fillId="0" borderId="0" xfId="4" applyNumberFormat="1" applyAlignment="1">
      <alignment horizontal="centerContinuous"/>
    </xf>
    <xf numFmtId="0" fontId="40" fillId="0" borderId="0" xfId="4" applyNumberFormat="1" applyFont="1" applyAlignment="1">
      <alignment horizontal="centerContinuous"/>
    </xf>
    <xf numFmtId="1" fontId="85" fillId="0" borderId="0" xfId="4" applyFont="1"/>
    <xf numFmtId="0" fontId="40" fillId="11" borderId="25" xfId="4" applyNumberFormat="1" applyFont="1" applyFill="1" applyBorder="1" applyAlignment="1">
      <alignment horizontal="center" wrapText="1"/>
    </xf>
    <xf numFmtId="0" fontId="97" fillId="0" borderId="26" xfId="4" applyNumberFormat="1" applyFont="1" applyBorder="1" applyAlignment="1">
      <alignment horizontal="right" wrapText="1"/>
    </xf>
    <xf numFmtId="0" fontId="40" fillId="9" borderId="25" xfId="4" applyNumberFormat="1" applyFont="1" applyFill="1" applyBorder="1" applyAlignment="1">
      <alignment horizontal="center" wrapText="1"/>
    </xf>
    <xf numFmtId="0" fontId="6" fillId="0" borderId="26" xfId="4" applyNumberFormat="1" applyFont="1" applyBorder="1" applyAlignment="1">
      <alignment horizontal="right" wrapText="1"/>
    </xf>
    <xf numFmtId="1" fontId="87" fillId="0" borderId="0" xfId="4" applyFont="1"/>
    <xf numFmtId="0" fontId="4" fillId="0" borderId="0" xfId="4" applyNumberFormat="1" applyFont="1" applyAlignment="1">
      <alignment horizontal="centerContinuous"/>
    </xf>
    <xf numFmtId="0" fontId="1" fillId="0" borderId="0" xfId="4" applyNumberFormat="1" applyAlignment="1">
      <alignment horizontal="center"/>
    </xf>
    <xf numFmtId="1" fontId="4" fillId="0" borderId="0" xfId="4" applyFont="1" applyAlignment="1">
      <alignment horizontal="centerContinuous"/>
    </xf>
    <xf numFmtId="0" fontId="29" fillId="0" borderId="0" xfId="1" applyNumberFormat="1" applyFont="1"/>
    <xf numFmtId="0" fontId="62" fillId="0" borderId="0" xfId="1" applyNumberFormat="1" applyFont="1"/>
    <xf numFmtId="0" fontId="29" fillId="0" borderId="0" xfId="1" quotePrefix="1" applyNumberFormat="1" applyFont="1" applyAlignment="1">
      <alignment horizontal="left"/>
    </xf>
    <xf numFmtId="1" fontId="29" fillId="8" borderId="0" xfId="1" applyFont="1" applyFill="1"/>
    <xf numFmtId="0" fontId="61" fillId="8" borderId="0" xfId="1" applyNumberFormat="1" applyFont="1" applyFill="1"/>
    <xf numFmtId="0" fontId="3" fillId="0" borderId="0" xfId="1" quotePrefix="1" applyNumberFormat="1" applyFont="1" applyAlignment="1">
      <alignment horizontal="center"/>
    </xf>
    <xf numFmtId="3" fontId="3" fillId="0" borderId="0" xfId="1" applyNumberFormat="1" applyFont="1"/>
    <xf numFmtId="37" fontId="3" fillId="0" borderId="0" xfId="1" applyNumberFormat="1" applyFont="1"/>
    <xf numFmtId="3" fontId="3" fillId="9" borderId="24" xfId="1" applyNumberFormat="1" applyFont="1" applyFill="1" applyBorder="1"/>
    <xf numFmtId="3" fontId="3" fillId="9" borderId="19" xfId="1" applyNumberFormat="1" applyFont="1" applyFill="1" applyBorder="1"/>
    <xf numFmtId="3" fontId="3" fillId="9" borderId="0" xfId="1" applyNumberFormat="1" applyFont="1" applyFill="1"/>
    <xf numFmtId="0" fontId="3" fillId="0" borderId="0" xfId="1" applyNumberFormat="1" applyFont="1" applyAlignment="1">
      <alignment horizontal="center"/>
    </xf>
    <xf numFmtId="0" fontId="45" fillId="0" borderId="0" xfId="1" applyNumberFormat="1" applyFont="1"/>
    <xf numFmtId="39" fontId="94" fillId="9" borderId="19" xfId="1" applyNumberFormat="1" applyFont="1" applyFill="1" applyBorder="1"/>
    <xf numFmtId="1" fontId="3" fillId="0" borderId="0" xfId="1" applyFont="1"/>
    <xf numFmtId="1" fontId="95" fillId="9" borderId="20" xfId="1" applyFont="1" applyFill="1" applyBorder="1"/>
    <xf numFmtId="0" fontId="67" fillId="0" borderId="0" xfId="1" applyNumberFormat="1" applyFont="1"/>
    <xf numFmtId="0" fontId="69" fillId="0" borderId="0" xfId="1" applyNumberFormat="1" applyFont="1"/>
    <xf numFmtId="39" fontId="3" fillId="0" borderId="0" xfId="1" applyNumberFormat="1" applyFont="1"/>
    <xf numFmtId="37" fontId="3" fillId="9" borderId="20" xfId="1" applyNumberFormat="1" applyFont="1" applyFill="1" applyBorder="1"/>
    <xf numFmtId="37" fontId="71" fillId="13" borderId="20" xfId="1" applyNumberFormat="1" applyFont="1" applyFill="1" applyBorder="1"/>
    <xf numFmtId="3" fontId="3" fillId="0" borderId="23" xfId="1" applyNumberFormat="1" applyFont="1" applyBorder="1"/>
    <xf numFmtId="3" fontId="3" fillId="13" borderId="20" xfId="1" applyNumberFormat="1" applyFont="1" applyFill="1" applyBorder="1"/>
    <xf numFmtId="0" fontId="98" fillId="0" borderId="0" xfId="1" applyNumberFormat="1" applyFont="1"/>
    <xf numFmtId="0" fontId="99" fillId="0" borderId="0" xfId="1" applyNumberFormat="1" applyFont="1" applyAlignment="1">
      <alignment horizontal="center"/>
    </xf>
    <xf numFmtId="37" fontId="3" fillId="9" borderId="19" xfId="1" applyNumberFormat="1" applyFont="1" applyFill="1" applyBorder="1"/>
    <xf numFmtId="37" fontId="100" fillId="13" borderId="19" xfId="1" applyNumberFormat="1" applyFont="1" applyFill="1" applyBorder="1"/>
    <xf numFmtId="37" fontId="71" fillId="0" borderId="0" xfId="1" applyNumberFormat="1" applyFont="1"/>
    <xf numFmtId="37" fontId="45" fillId="0" borderId="0" xfId="1" applyNumberFormat="1" applyFont="1"/>
    <xf numFmtId="0" fontId="75" fillId="0" borderId="0" xfId="1" applyNumberFormat="1" applyFont="1"/>
    <xf numFmtId="37" fontId="95" fillId="9" borderId="20" xfId="1" applyNumberFormat="1" applyFont="1" applyFill="1" applyBorder="1"/>
    <xf numFmtId="37" fontId="3" fillId="13" borderId="19" xfId="1" applyNumberFormat="1" applyFont="1" applyFill="1" applyBorder="1"/>
    <xf numFmtId="0" fontId="40" fillId="0" borderId="0" xfId="1" applyNumberFormat="1" applyFont="1"/>
    <xf numFmtId="0" fontId="6" fillId="12" borderId="0" xfId="1" applyNumberFormat="1" applyFont="1" applyFill="1"/>
    <xf numFmtId="0" fontId="1" fillId="12" borderId="0" xfId="1" applyNumberFormat="1" applyFill="1"/>
    <xf numFmtId="0" fontId="40" fillId="12" borderId="0" xfId="1" applyNumberFormat="1" applyFont="1" applyFill="1"/>
    <xf numFmtId="0" fontId="75" fillId="12" borderId="0" xfId="1" applyNumberFormat="1" applyFont="1" applyFill="1"/>
    <xf numFmtId="0" fontId="1" fillId="0" borderId="0" xfId="1" applyNumberFormat="1" applyAlignment="1">
      <alignment horizontal="centerContinuous"/>
    </xf>
    <xf numFmtId="0" fontId="40" fillId="0" borderId="0" xfId="1" applyNumberFormat="1" applyFont="1" applyAlignment="1">
      <alignment horizontal="centerContinuous"/>
    </xf>
    <xf numFmtId="1" fontId="85" fillId="0" borderId="0" xfId="1" applyFont="1"/>
    <xf numFmtId="0" fontId="40" fillId="13" borderId="25" xfId="1" applyNumberFormat="1" applyFont="1" applyFill="1" applyBorder="1" applyAlignment="1">
      <alignment horizontal="center" wrapText="1"/>
    </xf>
    <xf numFmtId="0" fontId="97" fillId="0" borderId="26" xfId="1" applyNumberFormat="1" applyFont="1" applyBorder="1" applyAlignment="1">
      <alignment horizontal="right" wrapText="1"/>
    </xf>
    <xf numFmtId="0" fontId="40" fillId="9" borderId="25" xfId="1" applyNumberFormat="1" applyFont="1" applyFill="1" applyBorder="1" applyAlignment="1">
      <alignment horizontal="center" wrapText="1"/>
    </xf>
    <xf numFmtId="0" fontId="6" fillId="0" borderId="26" xfId="1" applyNumberFormat="1" applyFont="1" applyBorder="1" applyAlignment="1">
      <alignment horizontal="right" wrapText="1"/>
    </xf>
    <xf numFmtId="1" fontId="87" fillId="0" borderId="0" xfId="1" applyFont="1"/>
    <xf numFmtId="0" fontId="4" fillId="0" borderId="0" xfId="1" applyNumberFormat="1" applyFont="1" applyAlignment="1">
      <alignment horizontal="centerContinuous"/>
    </xf>
    <xf numFmtId="0" fontId="1" fillId="0" borderId="0" xfId="1" applyNumberFormat="1" applyAlignment="1">
      <alignment horizontal="center"/>
    </xf>
    <xf numFmtId="1" fontId="4" fillId="0" borderId="0" xfId="1" applyFont="1" applyAlignment="1">
      <alignment horizontal="centerContinuous"/>
    </xf>
    <xf numFmtId="0" fontId="66" fillId="0" borderId="0" xfId="3" applyNumberFormat="1" applyFont="1"/>
    <xf numFmtId="0" fontId="6" fillId="0" borderId="0" xfId="3" quotePrefix="1" applyNumberFormat="1" applyFont="1" applyAlignment="1">
      <alignment horizontal="left"/>
    </xf>
    <xf numFmtId="3" fontId="3" fillId="9" borderId="0" xfId="3" applyNumberFormat="1" applyFont="1" applyFill="1"/>
    <xf numFmtId="3" fontId="3" fillId="9" borderId="24" xfId="3" applyNumberFormat="1" applyFont="1" applyFill="1" applyBorder="1"/>
    <xf numFmtId="3" fontId="3" fillId="9" borderId="19" xfId="3" applyNumberFormat="1" applyFont="1" applyFill="1" applyBorder="1"/>
    <xf numFmtId="0" fontId="45" fillId="0" borderId="0" xfId="3" applyNumberFormat="1" applyFont="1"/>
    <xf numFmtId="39" fontId="94" fillId="9" borderId="19" xfId="3" applyNumberFormat="1" applyFont="1" applyFill="1" applyBorder="1"/>
    <xf numFmtId="1" fontId="3" fillId="0" borderId="0" xfId="3" applyFont="1"/>
    <xf numFmtId="1" fontId="95" fillId="9" borderId="20" xfId="3" applyFont="1" applyFill="1" applyBorder="1"/>
    <xf numFmtId="39" fontId="3" fillId="0" borderId="0" xfId="3" applyNumberFormat="1" applyFont="1"/>
    <xf numFmtId="37" fontId="3" fillId="9" borderId="20" xfId="3" applyNumberFormat="1" applyFont="1" applyFill="1" applyBorder="1"/>
    <xf numFmtId="37" fontId="71" fillId="2" borderId="20" xfId="3" applyNumberFormat="1" applyFont="1" applyFill="1" applyBorder="1"/>
    <xf numFmtId="3" fontId="3" fillId="0" borderId="23" xfId="3" applyNumberFormat="1" applyFont="1" applyBorder="1"/>
    <xf numFmtId="3" fontId="3" fillId="2" borderId="20" xfId="3" applyNumberFormat="1" applyFont="1" applyFill="1" applyBorder="1"/>
    <xf numFmtId="0" fontId="96" fillId="0" borderId="0" xfId="3" applyNumberFormat="1" applyFont="1"/>
    <xf numFmtId="37" fontId="3" fillId="9" borderId="19" xfId="3" applyNumberFormat="1" applyFont="1" applyFill="1" applyBorder="1"/>
    <xf numFmtId="37" fontId="45" fillId="0" borderId="0" xfId="3" applyNumberFormat="1" applyFont="1"/>
    <xf numFmtId="37" fontId="95" fillId="9" borderId="20" xfId="3" applyNumberFormat="1" applyFont="1" applyFill="1" applyBorder="1"/>
    <xf numFmtId="37" fontId="3" fillId="2" borderId="19" xfId="3" applyNumberFormat="1" applyFont="1" applyFill="1" applyBorder="1"/>
    <xf numFmtId="0" fontId="40" fillId="2" borderId="25" xfId="3" applyNumberFormat="1" applyFont="1" applyFill="1" applyBorder="1" applyAlignment="1">
      <alignment horizontal="center" wrapText="1"/>
    </xf>
    <xf numFmtId="0" fontId="97" fillId="0" borderId="26" xfId="3" applyNumberFormat="1" applyFont="1" applyBorder="1" applyAlignment="1">
      <alignment horizontal="right" wrapText="1"/>
    </xf>
    <xf numFmtId="0" fontId="40" fillId="9" borderId="25" xfId="3" applyNumberFormat="1" applyFont="1" applyFill="1" applyBorder="1" applyAlignment="1">
      <alignment horizontal="center" wrapText="1"/>
    </xf>
    <xf numFmtId="0" fontId="6" fillId="0" borderId="26" xfId="3" applyNumberFormat="1" applyFont="1" applyBorder="1" applyAlignment="1">
      <alignment horizontal="right" wrapText="1"/>
    </xf>
    <xf numFmtId="0" fontId="4" fillId="0" borderId="0" xfId="3" applyNumberFormat="1" applyFont="1" applyAlignment="1">
      <alignment horizontal="centerContinuous"/>
    </xf>
    <xf numFmtId="2" fontId="3" fillId="0" borderId="0" xfId="3" applyNumberFormat="1" applyFont="1"/>
    <xf numFmtId="0" fontId="93" fillId="0" borderId="0" xfId="3" applyNumberFormat="1" applyFont="1"/>
    <xf numFmtId="0" fontId="4" fillId="0" borderId="26" xfId="3" applyNumberFormat="1" applyFont="1" applyBorder="1" applyAlignment="1">
      <alignment horizontal="right" wrapText="1"/>
    </xf>
    <xf numFmtId="0" fontId="70" fillId="0" borderId="0" xfId="3" applyNumberFormat="1" applyFont="1"/>
    <xf numFmtId="37" fontId="1" fillId="0" borderId="0" xfId="3" applyNumberFormat="1" applyFont="1"/>
    <xf numFmtId="3" fontId="3" fillId="14" borderId="24" xfId="3" applyNumberFormat="1" applyFont="1" applyFill="1" applyBorder="1"/>
    <xf numFmtId="3" fontId="3" fillId="14" borderId="19" xfId="3" applyNumberFormat="1" applyFont="1" applyFill="1" applyBorder="1"/>
    <xf numFmtId="3" fontId="3" fillId="14" borderId="0" xfId="3" applyNumberFormat="1" applyFont="1" applyFill="1"/>
    <xf numFmtId="39" fontId="94" fillId="14" borderId="19" xfId="3" applyNumberFormat="1" applyFont="1" applyFill="1" applyBorder="1"/>
    <xf numFmtId="1" fontId="95" fillId="14" borderId="20" xfId="3" applyFont="1" applyFill="1" applyBorder="1"/>
    <xf numFmtId="37" fontId="3" fillId="14" borderId="20" xfId="3" applyNumberFormat="1" applyFont="1" applyFill="1" applyBorder="1"/>
    <xf numFmtId="37" fontId="71" fillId="15" borderId="20" xfId="3" applyNumberFormat="1" applyFont="1" applyFill="1" applyBorder="1"/>
    <xf numFmtId="3" fontId="3" fillId="15" borderId="20" xfId="3" applyNumberFormat="1" applyFont="1" applyFill="1" applyBorder="1"/>
    <xf numFmtId="37" fontId="3" fillId="14" borderId="19" xfId="3" applyNumberFormat="1" applyFont="1" applyFill="1" applyBorder="1"/>
    <xf numFmtId="37" fontId="95" fillId="14" borderId="20" xfId="3" applyNumberFormat="1" applyFont="1" applyFill="1" applyBorder="1"/>
    <xf numFmtId="37" fontId="3" fillId="15" borderId="19" xfId="3" applyNumberFormat="1" applyFont="1" applyFill="1" applyBorder="1"/>
    <xf numFmtId="0" fontId="40" fillId="15" borderId="25" xfId="3" applyNumberFormat="1" applyFont="1" applyFill="1" applyBorder="1" applyAlignment="1">
      <alignment horizontal="center" wrapText="1"/>
    </xf>
    <xf numFmtId="0" fontId="40" fillId="14" borderId="25" xfId="3" applyNumberFormat="1" applyFont="1" applyFill="1" applyBorder="1" applyAlignment="1">
      <alignment horizontal="center" wrapText="1"/>
    </xf>
    <xf numFmtId="0" fontId="4" fillId="0" borderId="0" xfId="3" applyNumberFormat="1" applyFont="1" applyAlignment="1">
      <alignment horizontal="left"/>
    </xf>
    <xf numFmtId="0" fontId="6" fillId="0" borderId="0" xfId="3" applyNumberFormat="1" applyFont="1" applyAlignment="1">
      <alignment horizontal="left"/>
    </xf>
    <xf numFmtId="0" fontId="6" fillId="0" borderId="0" xfId="3" applyNumberFormat="1" applyFont="1" applyAlignment="1">
      <alignment horizontal="centerContinuous"/>
    </xf>
    <xf numFmtId="2" fontId="1" fillId="0" borderId="0" xfId="3" applyNumberFormat="1" applyFont="1"/>
    <xf numFmtId="3" fontId="1" fillId="0" borderId="24" xfId="3" applyNumberFormat="1" applyFont="1" applyBorder="1"/>
    <xf numFmtId="3" fontId="1" fillId="0" borderId="19" xfId="3" applyNumberFormat="1" applyFont="1" applyBorder="1"/>
    <xf numFmtId="3" fontId="1" fillId="0" borderId="0" xfId="3" applyNumberFormat="1" applyFont="1"/>
    <xf numFmtId="39" fontId="101" fillId="0" borderId="19" xfId="3" applyNumberFormat="1" applyFont="1" applyBorder="1"/>
    <xf numFmtId="1" fontId="102" fillId="0" borderId="20" xfId="3" applyFont="1" applyBorder="1"/>
    <xf numFmtId="39" fontId="1" fillId="0" borderId="0" xfId="3" applyNumberFormat="1" applyFont="1"/>
    <xf numFmtId="37" fontId="1" fillId="0" borderId="20" xfId="3" applyNumberFormat="1" applyFont="1" applyBorder="1"/>
    <xf numFmtId="37" fontId="103" fillId="0" borderId="20" xfId="3" applyNumberFormat="1" applyFont="1" applyBorder="1"/>
    <xf numFmtId="3" fontId="1" fillId="0" borderId="23" xfId="3" applyNumberFormat="1" applyFont="1" applyBorder="1"/>
    <xf numFmtId="3" fontId="1" fillId="0" borderId="20" xfId="3" applyNumberFormat="1" applyFont="1" applyBorder="1"/>
    <xf numFmtId="37" fontId="103" fillId="0" borderId="19" xfId="3" applyNumberFormat="1" applyFont="1" applyBorder="1"/>
    <xf numFmtId="37" fontId="102" fillId="0" borderId="19" xfId="3" applyNumberFormat="1" applyFont="1" applyBorder="1"/>
    <xf numFmtId="37" fontId="1" fillId="0" borderId="19" xfId="3" applyNumberFormat="1" applyFont="1" applyBorder="1"/>
    <xf numFmtId="37" fontId="104" fillId="0" borderId="0" xfId="3" applyNumberFormat="1" applyFont="1"/>
    <xf numFmtId="37" fontId="102" fillId="0" borderId="20" xfId="3" applyNumberFormat="1" applyFont="1" applyBorder="1"/>
    <xf numFmtId="1" fontId="105" fillId="0" borderId="0" xfId="3" applyFont="1"/>
    <xf numFmtId="0" fontId="40" fillId="0" borderId="0" xfId="3" applyNumberFormat="1" applyFont="1" applyAlignment="1">
      <alignment horizontal="center"/>
    </xf>
    <xf numFmtId="3" fontId="1" fillId="14" borderId="24" xfId="3" applyNumberFormat="1" applyFont="1" applyFill="1" applyBorder="1"/>
    <xf numFmtId="3" fontId="1" fillId="14" borderId="19" xfId="3" applyNumberFormat="1" applyFont="1" applyFill="1" applyBorder="1"/>
    <xf numFmtId="3" fontId="1" fillId="14" borderId="0" xfId="3" applyNumberFormat="1" applyFont="1" applyFill="1"/>
    <xf numFmtId="39" fontId="101" fillId="14" borderId="19" xfId="3" applyNumberFormat="1" applyFont="1" applyFill="1" applyBorder="1"/>
    <xf numFmtId="1" fontId="102" fillId="14" borderId="20" xfId="3" applyFont="1" applyFill="1" applyBorder="1"/>
    <xf numFmtId="37" fontId="1" fillId="14" borderId="20" xfId="3" applyNumberFormat="1" applyFont="1" applyFill="1" applyBorder="1"/>
    <xf numFmtId="37" fontId="103" fillId="15" borderId="20" xfId="3" applyNumberFormat="1" applyFont="1" applyFill="1" applyBorder="1"/>
    <xf numFmtId="3" fontId="1" fillId="15" borderId="20" xfId="3" applyNumberFormat="1" applyFont="1" applyFill="1" applyBorder="1"/>
    <xf numFmtId="37" fontId="103" fillId="14" borderId="19" xfId="3" applyNumberFormat="1" applyFont="1" applyFill="1" applyBorder="1"/>
    <xf numFmtId="37" fontId="102" fillId="15" borderId="19" xfId="3" applyNumberFormat="1" applyFont="1" applyFill="1" applyBorder="1"/>
    <xf numFmtId="37" fontId="1" fillId="14" borderId="19" xfId="3" applyNumberFormat="1" applyFont="1" applyFill="1" applyBorder="1"/>
    <xf numFmtId="1" fontId="1" fillId="0" borderId="0" xfId="3" quotePrefix="1" applyFont="1"/>
    <xf numFmtId="0" fontId="3" fillId="0" borderId="0" xfId="3" quotePrefix="1" applyNumberFormat="1" applyFont="1"/>
    <xf numFmtId="16" fontId="3" fillId="0" borderId="0" xfId="3" quotePrefix="1" applyNumberFormat="1" applyFont="1" applyAlignment="1">
      <alignment horizontal="center"/>
    </xf>
    <xf numFmtId="37" fontId="36" fillId="0" borderId="0" xfId="3" applyNumberFormat="1" applyFont="1"/>
    <xf numFmtId="37" fontId="102" fillId="14" borderId="20" xfId="3" applyNumberFormat="1" applyFont="1" applyFill="1" applyBorder="1"/>
    <xf numFmtId="37" fontId="1" fillId="15" borderId="19" xfId="3" applyNumberFormat="1" applyFont="1" applyFill="1" applyBorder="1"/>
    <xf numFmtId="1" fontId="1" fillId="0" borderId="0" xfId="3" applyFont="1" applyAlignment="1">
      <alignment wrapText="1"/>
    </xf>
    <xf numFmtId="1" fontId="1" fillId="0" borderId="0" xfId="3" applyFont="1" applyAlignment="1">
      <alignment vertical="center" wrapText="1"/>
    </xf>
    <xf numFmtId="1" fontId="106" fillId="0" borderId="0" xfId="3" applyFont="1" applyAlignment="1">
      <alignment horizontal="center" vertical="center"/>
    </xf>
    <xf numFmtId="1" fontId="106" fillId="0" borderId="27" xfId="3" applyFont="1" applyBorder="1" applyAlignment="1">
      <alignment horizontal="right" vertical="center"/>
    </xf>
    <xf numFmtId="1" fontId="1" fillId="0" borderId="0" xfId="3" applyFont="1" applyAlignment="1">
      <alignment vertical="center"/>
    </xf>
    <xf numFmtId="1" fontId="106" fillId="0" borderId="0" xfId="3" applyFont="1" applyAlignment="1">
      <alignment horizontal="left" vertical="center" wrapText="1"/>
    </xf>
    <xf numFmtId="1" fontId="106" fillId="0" borderId="28" xfId="3" applyFont="1" applyBorder="1" applyAlignment="1">
      <alignment horizontal="right" vertical="center"/>
    </xf>
    <xf numFmtId="1" fontId="106" fillId="16" borderId="0" xfId="3" applyFont="1" applyFill="1" applyAlignment="1">
      <alignment horizontal="left" vertical="center" wrapText="1"/>
    </xf>
    <xf numFmtId="1" fontId="106" fillId="0" borderId="29" xfId="3" applyFont="1" applyBorder="1" applyAlignment="1">
      <alignment horizontal="right" vertical="center"/>
    </xf>
    <xf numFmtId="1" fontId="106" fillId="0" borderId="0" xfId="3" applyFont="1" applyAlignment="1">
      <alignment vertical="center" wrapText="1"/>
    </xf>
    <xf numFmtId="1" fontId="1" fillId="0" borderId="0" xfId="3" applyFont="1" applyAlignment="1">
      <alignment horizontal="center" vertical="center"/>
    </xf>
    <xf numFmtId="1" fontId="107" fillId="0" borderId="0" xfId="3" applyFont="1" applyAlignment="1">
      <alignment vertical="center" wrapText="1"/>
    </xf>
    <xf numFmtId="1" fontId="1" fillId="0" borderId="30" xfId="3" applyFont="1" applyBorder="1" applyAlignment="1">
      <alignment vertical="center"/>
    </xf>
    <xf numFmtId="1" fontId="1" fillId="0" borderId="30" xfId="3" applyFont="1" applyBorder="1" applyAlignment="1">
      <alignment horizontal="right" vertical="center"/>
    </xf>
    <xf numFmtId="1" fontId="1" fillId="0" borderId="23" xfId="3" applyFont="1" applyBorder="1" applyAlignment="1">
      <alignment vertical="center"/>
    </xf>
    <xf numFmtId="1" fontId="106" fillId="0" borderId="31" xfId="3" applyFont="1" applyBorder="1" applyAlignment="1">
      <alignment horizontal="right" vertical="center"/>
    </xf>
    <xf numFmtId="1" fontId="106" fillId="16" borderId="0" xfId="3" applyFont="1" applyFill="1" applyAlignment="1">
      <alignment vertical="center" wrapText="1"/>
    </xf>
    <xf numFmtId="1" fontId="106" fillId="0" borderId="20" xfId="3" applyFont="1" applyBorder="1" applyAlignment="1">
      <alignment horizontal="right" vertical="center"/>
    </xf>
    <xf numFmtId="1" fontId="106" fillId="0" borderId="32" xfId="3" applyFont="1" applyBorder="1" applyAlignment="1">
      <alignment horizontal="right" vertical="center"/>
    </xf>
    <xf numFmtId="1" fontId="106" fillId="17" borderId="0" xfId="3" applyFont="1" applyFill="1" applyAlignment="1">
      <alignment horizontal="left" vertical="center" wrapText="1"/>
    </xf>
    <xf numFmtId="1" fontId="106" fillId="0" borderId="0" xfId="3" applyFont="1" applyAlignment="1">
      <alignment horizontal="center" vertical="center" wrapText="1"/>
    </xf>
    <xf numFmtId="1" fontId="108" fillId="0" borderId="0" xfId="3" applyFont="1" applyAlignment="1">
      <alignment vertical="center" wrapText="1"/>
    </xf>
    <xf numFmtId="1" fontId="108" fillId="17" borderId="0" xfId="3" applyFont="1" applyFill="1" applyAlignment="1">
      <alignment vertical="center" wrapText="1"/>
    </xf>
    <xf numFmtId="1" fontId="108" fillId="16" borderId="0" xfId="3" applyFont="1" applyFill="1" applyAlignment="1">
      <alignment vertical="center" wrapText="1"/>
    </xf>
    <xf numFmtId="1" fontId="109" fillId="0" borderId="0" xfId="3" applyFont="1"/>
    <xf numFmtId="1" fontId="109" fillId="0" borderId="0" xfId="3" applyFont="1" applyAlignment="1">
      <alignment vertical="center"/>
    </xf>
    <xf numFmtId="1" fontId="109" fillId="0" borderId="0" xfId="3" applyFont="1" applyAlignment="1">
      <alignment vertical="center" wrapText="1"/>
    </xf>
    <xf numFmtId="1" fontId="106" fillId="0" borderId="33" xfId="3" applyFont="1" applyBorder="1" applyAlignment="1">
      <alignment horizontal="right" vertical="center"/>
    </xf>
    <xf numFmtId="1" fontId="106" fillId="0" borderId="0" xfId="3" applyFont="1" applyAlignment="1">
      <alignment horizontal="right" vertical="center"/>
    </xf>
    <xf numFmtId="1" fontId="1" fillId="0" borderId="29" xfId="3" applyFont="1" applyBorder="1" applyAlignment="1">
      <alignment horizontal="right" vertical="center"/>
    </xf>
    <xf numFmtId="1" fontId="1" fillId="0" borderId="29" xfId="3" applyFont="1" applyBorder="1" applyAlignment="1">
      <alignment horizontal="center" vertical="center"/>
    </xf>
    <xf numFmtId="1" fontId="110" fillId="0" borderId="0" xfId="3" applyFont="1" applyAlignment="1">
      <alignment vertical="center"/>
    </xf>
    <xf numFmtId="1" fontId="1" fillId="0" borderId="0" xfId="3" applyFont="1" applyAlignment="1">
      <alignment horizontal="right" vertical="center"/>
    </xf>
    <xf numFmtId="1" fontId="1" fillId="0" borderId="0" xfId="3" applyFont="1" applyAlignment="1">
      <alignment horizontal="right" vertical="center" wrapText="1"/>
    </xf>
    <xf numFmtId="1" fontId="106" fillId="0" borderId="29" xfId="3" applyFont="1" applyBorder="1" applyAlignment="1">
      <alignment horizontal="center" vertical="center"/>
    </xf>
    <xf numFmtId="1" fontId="107" fillId="0" borderId="0" xfId="3" applyFont="1" applyAlignment="1">
      <alignment horizontal="left" vertical="center" wrapText="1"/>
    </xf>
    <xf numFmtId="1" fontId="1" fillId="0" borderId="20" xfId="3" applyFont="1" applyBorder="1" applyAlignment="1">
      <alignment horizontal="center" vertical="center"/>
    </xf>
    <xf numFmtId="1" fontId="106" fillId="0" borderId="20" xfId="3" applyFont="1" applyBorder="1" applyAlignment="1">
      <alignment horizontal="center" vertical="center"/>
    </xf>
    <xf numFmtId="1" fontId="1" fillId="16" borderId="0" xfId="3" applyFont="1" applyFill="1" applyAlignment="1">
      <alignment horizontal="right" vertical="center" wrapText="1"/>
    </xf>
    <xf numFmtId="1" fontId="107" fillId="17" borderId="0" xfId="3" applyFont="1" applyFill="1" applyAlignment="1">
      <alignment vertical="center" wrapText="1"/>
    </xf>
    <xf numFmtId="1" fontId="110" fillId="0" borderId="0" xfId="3" applyFont="1" applyAlignment="1">
      <alignment horizontal="center" vertical="center" wrapText="1"/>
    </xf>
    <xf numFmtId="1" fontId="110" fillId="0" borderId="0" xfId="3" applyFont="1" applyAlignment="1">
      <alignment horizontal="center" vertical="center"/>
    </xf>
    <xf numFmtId="167" fontId="25" fillId="18" borderId="6" xfId="1" applyNumberFormat="1" applyFont="1" applyFill="1" applyBorder="1"/>
    <xf numFmtId="42" fontId="13" fillId="18" borderId="3" xfId="1" applyNumberFormat="1" applyFont="1" applyFill="1" applyBorder="1"/>
    <xf numFmtId="42" fontId="13" fillId="18" borderId="0" xfId="1" applyNumberFormat="1" applyFont="1" applyFill="1"/>
    <xf numFmtId="42" fontId="18" fillId="18" borderId="6" xfId="1" applyNumberFormat="1" applyFont="1" applyFill="1" applyBorder="1" applyAlignment="1">
      <alignment horizontal="right"/>
    </xf>
    <xf numFmtId="165" fontId="25" fillId="18" borderId="6" xfId="1" applyNumberFormat="1" applyFont="1" applyFill="1" applyBorder="1"/>
    <xf numFmtId="42" fontId="13" fillId="18" borderId="6" xfId="1" applyNumberFormat="1" applyFont="1" applyFill="1" applyBorder="1"/>
    <xf numFmtId="165" fontId="25" fillId="18" borderId="0" xfId="1" applyNumberFormat="1" applyFont="1" applyFill="1"/>
    <xf numFmtId="39" fontId="25" fillId="18" borderId="0" xfId="1" applyNumberFormat="1" applyFont="1" applyFill="1"/>
    <xf numFmtId="164" fontId="13" fillId="18" borderId="3" xfId="1" applyNumberFormat="1" applyFont="1" applyFill="1" applyBorder="1"/>
    <xf numFmtId="164" fontId="13" fillId="18" borderId="0" xfId="1" applyNumberFormat="1" applyFont="1" applyFill="1"/>
    <xf numFmtId="164" fontId="13" fillId="18" borderId="4" xfId="1" applyNumberFormat="1" applyFont="1" applyFill="1" applyBorder="1"/>
    <xf numFmtId="164" fontId="18" fillId="18" borderId="0" xfId="1" applyNumberFormat="1" applyFont="1" applyFill="1"/>
    <xf numFmtId="42" fontId="18" fillId="18" borderId="0" xfId="1" applyNumberFormat="1" applyFont="1" applyFill="1"/>
    <xf numFmtId="39" fontId="25" fillId="2" borderId="2" xfId="1" applyNumberFormat="1" applyFont="1" applyFill="1" applyBorder="1" applyAlignment="1" applyProtection="1">
      <alignment horizontal="right"/>
      <protection locked="0"/>
    </xf>
    <xf numFmtId="1" fontId="1" fillId="6" borderId="0" xfId="1" applyFill="1" applyAlignment="1">
      <alignment vertical="center"/>
    </xf>
    <xf numFmtId="1" fontId="1" fillId="6" borderId="4" xfId="1" applyFill="1" applyBorder="1" applyAlignment="1">
      <alignment vertical="center"/>
    </xf>
    <xf numFmtId="0" fontId="28" fillId="0" borderId="0" xfId="1" applyNumberFormat="1" applyFont="1"/>
    <xf numFmtId="1" fontId="1" fillId="5" borderId="8" xfId="1" applyFill="1" applyBorder="1"/>
    <xf numFmtId="1" fontId="1" fillId="5" borderId="8" xfId="1" applyFill="1" applyBorder="1" applyAlignment="1">
      <alignment vertical="center"/>
    </xf>
    <xf numFmtId="1" fontId="36" fillId="0" borderId="0" xfId="1" applyFont="1"/>
    <xf numFmtId="1" fontId="35" fillId="0" borderId="0" xfId="1" applyFont="1" applyAlignment="1">
      <alignment vertical="top" wrapText="1"/>
    </xf>
    <xf numFmtId="1" fontId="116" fillId="6" borderId="14" xfId="1" applyFont="1" applyFill="1" applyBorder="1" applyAlignment="1">
      <alignment horizontal="center" vertical="center" wrapText="1"/>
    </xf>
    <xf numFmtId="1" fontId="1" fillId="5" borderId="0" xfId="1" applyFill="1"/>
    <xf numFmtId="0" fontId="19" fillId="0" borderId="0" xfId="1" quotePrefix="1" applyNumberFormat="1" applyFont="1" applyAlignment="1">
      <alignment horizontal="center" vertical="top" wrapText="1"/>
    </xf>
    <xf numFmtId="0" fontId="1" fillId="0" borderId="34" xfId="1" applyNumberFormat="1" applyBorder="1" applyAlignment="1" applyProtection="1">
      <alignment horizontal="left" vertical="top" wrapText="1"/>
      <protection locked="0"/>
    </xf>
    <xf numFmtId="0" fontId="34" fillId="0" borderId="0" xfId="2" quotePrefix="1" applyNumberFormat="1" applyFill="1" applyAlignment="1" applyProtection="1">
      <alignment horizontal="center" vertical="center"/>
    </xf>
    <xf numFmtId="0" fontId="34" fillId="19" borderId="0" xfId="2" quotePrefix="1" applyFill="1" applyAlignment="1" applyProtection="1">
      <alignment horizontal="center" vertical="center" wrapText="1"/>
    </xf>
    <xf numFmtId="0" fontId="37" fillId="19" borderId="0" xfId="1" applyNumberFormat="1" applyFont="1" applyFill="1"/>
    <xf numFmtId="0" fontId="34" fillId="19" borderId="0" xfId="2" quotePrefix="1" applyFill="1" applyAlignment="1" applyProtection="1">
      <alignment horizontal="center" vertical="center"/>
    </xf>
    <xf numFmtId="0" fontId="37" fillId="19" borderId="0" xfId="1" applyNumberFormat="1" applyFont="1" applyFill="1" applyAlignment="1">
      <alignment horizontal="center" vertical="center"/>
    </xf>
    <xf numFmtId="0" fontId="34" fillId="19" borderId="0" xfId="2" quotePrefix="1" applyFill="1" applyAlignment="1" applyProtection="1">
      <alignment horizontal="center" vertical="top" wrapText="1"/>
    </xf>
    <xf numFmtId="0" fontId="31" fillId="19" borderId="0" xfId="1" quotePrefix="1" applyNumberFormat="1" applyFont="1" applyFill="1" applyAlignment="1">
      <alignment horizontal="center" vertical="center"/>
    </xf>
    <xf numFmtId="0" fontId="41" fillId="19" borderId="15" xfId="1" applyNumberFormat="1" applyFont="1" applyFill="1" applyBorder="1"/>
    <xf numFmtId="0" fontId="8" fillId="19" borderId="0" xfId="1" quotePrefix="1" applyNumberFormat="1" applyFont="1" applyFill="1" applyAlignment="1">
      <alignment horizontal="center" vertical="center"/>
    </xf>
    <xf numFmtId="0" fontId="11" fillId="19" borderId="0" xfId="1" applyNumberFormat="1" applyFont="1" applyFill="1" applyAlignment="1">
      <alignment vertical="center"/>
    </xf>
    <xf numFmtId="37" fontId="13" fillId="19" borderId="0" xfId="1" applyNumberFormat="1" applyFont="1" applyFill="1" applyAlignment="1">
      <alignment horizontal="right"/>
    </xf>
    <xf numFmtId="37" fontId="13" fillId="19" borderId="0" xfId="1" applyNumberFormat="1" applyFont="1" applyFill="1"/>
    <xf numFmtId="0" fontId="8" fillId="19" borderId="0" xfId="1" quotePrefix="1" applyNumberFormat="1" applyFont="1" applyFill="1" applyAlignment="1">
      <alignment horizontal="center" vertical="center" wrapText="1"/>
    </xf>
    <xf numFmtId="0" fontId="11" fillId="19" borderId="0" xfId="1" applyNumberFormat="1" applyFont="1" applyFill="1" applyAlignment="1">
      <alignment horizontal="left" vertical="center" wrapText="1"/>
    </xf>
    <xf numFmtId="0" fontId="33" fillId="19" borderId="0" xfId="1" applyNumberFormat="1" applyFont="1" applyFill="1" applyAlignment="1">
      <alignment horizontal="left" vertical="center"/>
    </xf>
    <xf numFmtId="166" fontId="13" fillId="19" borderId="0" xfId="1" applyNumberFormat="1" applyFont="1" applyFill="1"/>
    <xf numFmtId="0" fontId="27" fillId="19" borderId="0" xfId="1" applyNumberFormat="1" applyFont="1" applyFill="1" applyAlignment="1">
      <alignment vertical="center"/>
    </xf>
    <xf numFmtId="0" fontId="11" fillId="19" borderId="0" xfId="1" applyNumberFormat="1" applyFont="1" applyFill="1" applyAlignment="1">
      <alignment vertical="center" wrapText="1"/>
    </xf>
    <xf numFmtId="3" fontId="13" fillId="19" borderId="0" xfId="1" applyNumberFormat="1" applyFont="1" applyFill="1"/>
    <xf numFmtId="37" fontId="13" fillId="19" borderId="0" xfId="1" applyNumberFormat="1" applyFont="1" applyFill="1" applyAlignment="1">
      <alignment horizontal="right" vertical="center"/>
    </xf>
    <xf numFmtId="37" fontId="13" fillId="19" borderId="0" xfId="1" applyNumberFormat="1" applyFont="1" applyFill="1" applyAlignment="1">
      <alignment vertical="center"/>
    </xf>
    <xf numFmtId="3" fontId="13" fillId="19" borderId="0" xfId="1" applyNumberFormat="1" applyFont="1" applyFill="1" applyAlignment="1">
      <alignment vertical="center"/>
    </xf>
    <xf numFmtId="0" fontId="32" fillId="19" borderId="0" xfId="1" applyNumberFormat="1" applyFont="1" applyFill="1" applyAlignment="1">
      <alignment vertical="center" wrapText="1"/>
    </xf>
    <xf numFmtId="0" fontId="8" fillId="19" borderId="0" xfId="1" applyNumberFormat="1" applyFont="1" applyFill="1" applyAlignment="1">
      <alignment vertical="center" wrapText="1"/>
    </xf>
    <xf numFmtId="0" fontId="26" fillId="19" borderId="0" xfId="1" applyNumberFormat="1" applyFont="1" applyFill="1" applyAlignment="1">
      <alignment vertical="center" wrapText="1"/>
    </xf>
    <xf numFmtId="0" fontId="8" fillId="19" borderId="0" xfId="1" applyNumberFormat="1" applyFont="1" applyFill="1" applyAlignment="1">
      <alignment horizontal="center" vertical="center"/>
    </xf>
    <xf numFmtId="0" fontId="33" fillId="19" borderId="0" xfId="1" applyNumberFormat="1" applyFont="1" applyFill="1" applyAlignment="1">
      <alignment horizontal="left" vertical="center" wrapText="1"/>
    </xf>
    <xf numFmtId="0" fontId="24" fillId="19" borderId="0" xfId="1" applyNumberFormat="1" applyFont="1" applyFill="1" applyAlignment="1">
      <alignment vertical="center"/>
    </xf>
    <xf numFmtId="39" fontId="13" fillId="19" borderId="0" xfId="1" applyNumberFormat="1" applyFont="1" applyFill="1"/>
    <xf numFmtId="0" fontId="14" fillId="19" borderId="0" xfId="1" applyNumberFormat="1" applyFont="1" applyFill="1" applyAlignment="1">
      <alignment horizontal="left" vertical="center" wrapText="1"/>
    </xf>
    <xf numFmtId="0" fontId="14" fillId="19" borderId="5" xfId="1" applyNumberFormat="1" applyFont="1" applyFill="1" applyBorder="1" applyAlignment="1">
      <alignment horizontal="left" vertical="center" wrapText="1"/>
    </xf>
    <xf numFmtId="0" fontId="8" fillId="19" borderId="0" xfId="1" applyNumberFormat="1" applyFont="1" applyFill="1" applyAlignment="1">
      <alignment horizontal="left" vertical="center" wrapText="1"/>
    </xf>
    <xf numFmtId="42" fontId="13" fillId="19" borderId="0" xfId="1" applyNumberFormat="1" applyFont="1" applyFill="1"/>
    <xf numFmtId="0" fontId="8" fillId="19" borderId="0" xfId="1" quotePrefix="1" applyNumberFormat="1" applyFont="1" applyFill="1" applyAlignment="1">
      <alignment horizontal="center" vertical="top" wrapText="1"/>
    </xf>
    <xf numFmtId="0" fontId="8" fillId="19" borderId="0" xfId="1" quotePrefix="1" applyNumberFormat="1" applyFont="1" applyFill="1" applyAlignment="1">
      <alignment horizontal="center" vertical="top"/>
    </xf>
    <xf numFmtId="0" fontId="13" fillId="19" borderId="0" xfId="1" applyNumberFormat="1" applyFont="1" applyFill="1"/>
    <xf numFmtId="0" fontId="1" fillId="19" borderId="0" xfId="1" applyNumberFormat="1" applyFill="1"/>
    <xf numFmtId="42" fontId="15" fillId="19" borderId="0" xfId="1" applyNumberFormat="1" applyFont="1" applyFill="1"/>
    <xf numFmtId="0" fontId="8" fillId="19" borderId="0" xfId="1" applyNumberFormat="1" applyFont="1" applyFill="1" applyAlignment="1">
      <alignment horizontal="left" vertical="top" wrapText="1"/>
    </xf>
    <xf numFmtId="0" fontId="14" fillId="19" borderId="0" xfId="1" applyNumberFormat="1" applyFont="1" applyFill="1" applyAlignment="1">
      <alignment horizontal="left" vertical="top" wrapText="1"/>
    </xf>
    <xf numFmtId="0" fontId="20" fillId="19" borderId="0" xfId="1" applyNumberFormat="1" applyFont="1" applyFill="1" applyAlignment="1">
      <alignment vertical="center" wrapText="1"/>
    </xf>
    <xf numFmtId="0" fontId="8" fillId="19" borderId="1" xfId="1" applyNumberFormat="1" applyFont="1" applyFill="1" applyBorder="1" applyAlignment="1">
      <alignment horizontal="center" wrapText="1"/>
    </xf>
    <xf numFmtId="0" fontId="9" fillId="19" borderId="0" xfId="1" applyNumberFormat="1" applyFont="1" applyFill="1" applyAlignment="1">
      <alignment wrapText="1"/>
    </xf>
    <xf numFmtId="0" fontId="49" fillId="19" borderId="0" xfId="1" applyNumberFormat="1" applyFont="1" applyFill="1" applyAlignment="1">
      <alignment horizontal="center" wrapText="1"/>
    </xf>
    <xf numFmtId="0" fontId="7" fillId="19" borderId="0" xfId="1" applyNumberFormat="1" applyFont="1" applyFill="1"/>
    <xf numFmtId="0" fontId="6" fillId="19" borderId="0" xfId="1" applyNumberFormat="1" applyFont="1" applyFill="1" applyAlignment="1">
      <alignment horizontal="center" wrapText="1"/>
    </xf>
    <xf numFmtId="0" fontId="45" fillId="19" borderId="0" xfId="1" applyNumberFormat="1" applyFont="1" applyFill="1" applyAlignment="1">
      <alignment horizontal="center"/>
    </xf>
    <xf numFmtId="0" fontId="1" fillId="19" borderId="10" xfId="1" applyNumberFormat="1" applyFill="1" applyBorder="1" applyAlignment="1" applyProtection="1">
      <alignment horizontal="left" vertical="top" wrapText="1"/>
      <protection locked="0"/>
    </xf>
    <xf numFmtId="37" fontId="13" fillId="19" borderId="5" xfId="1" applyNumberFormat="1" applyFont="1" applyFill="1" applyBorder="1"/>
    <xf numFmtId="167" fontId="25" fillId="20" borderId="6" xfId="1" applyNumberFormat="1" applyFont="1" applyFill="1" applyBorder="1"/>
    <xf numFmtId="42" fontId="13" fillId="20" borderId="3" xfId="1" applyNumberFormat="1" applyFont="1" applyFill="1" applyBorder="1"/>
    <xf numFmtId="42" fontId="13" fillId="20" borderId="0" xfId="1" applyNumberFormat="1" applyFont="1" applyFill="1"/>
    <xf numFmtId="42" fontId="18" fillId="20" borderId="6" xfId="1" applyNumberFormat="1" applyFont="1" applyFill="1" applyBorder="1" applyAlignment="1">
      <alignment horizontal="right"/>
    </xf>
    <xf numFmtId="165" fontId="25" fillId="20" borderId="6" xfId="1" applyNumberFormat="1" applyFont="1" applyFill="1" applyBorder="1"/>
    <xf numFmtId="42" fontId="13" fillId="20" borderId="6" xfId="1" applyNumberFormat="1" applyFont="1" applyFill="1" applyBorder="1"/>
    <xf numFmtId="165" fontId="25" fillId="20" borderId="0" xfId="1" applyNumberFormat="1" applyFont="1" applyFill="1"/>
    <xf numFmtId="39" fontId="25" fillId="20" borderId="0" xfId="1" applyNumberFormat="1" applyFont="1" applyFill="1"/>
    <xf numFmtId="164" fontId="13" fillId="20" borderId="3" xfId="1" applyNumberFormat="1" applyFont="1" applyFill="1" applyBorder="1"/>
    <xf numFmtId="164" fontId="13" fillId="20" borderId="0" xfId="1" applyNumberFormat="1" applyFont="1" applyFill="1"/>
    <xf numFmtId="164" fontId="13" fillId="20" borderId="4" xfId="1" applyNumberFormat="1" applyFont="1" applyFill="1" applyBorder="1"/>
    <xf numFmtId="164" fontId="18" fillId="20" borderId="0" xfId="1" applyNumberFormat="1" applyFont="1" applyFill="1"/>
    <xf numFmtId="42" fontId="18" fillId="20" borderId="0" xfId="1" applyNumberFormat="1" applyFont="1" applyFill="1"/>
    <xf numFmtId="0" fontId="34" fillId="19" borderId="0" xfId="6" quotePrefix="1" applyFill="1" applyAlignment="1" applyProtection="1">
      <alignment horizontal="center" vertical="center" wrapText="1"/>
    </xf>
    <xf numFmtId="0" fontId="34" fillId="19" borderId="0" xfId="6" quotePrefix="1" applyFill="1" applyAlignment="1" applyProtection="1">
      <alignment horizontal="center" vertical="center"/>
    </xf>
    <xf numFmtId="0" fontId="34" fillId="19" borderId="0" xfId="6" quotePrefix="1" applyFill="1" applyAlignment="1" applyProtection="1">
      <alignment horizontal="center" vertical="top" wrapText="1"/>
    </xf>
    <xf numFmtId="0" fontId="113" fillId="6" borderId="0" xfId="9" applyFill="1"/>
    <xf numFmtId="0" fontId="113" fillId="6" borderId="0" xfId="9" applyFill="1" applyAlignment="1">
      <alignment vertical="center"/>
    </xf>
    <xf numFmtId="0" fontId="39" fillId="6" borderId="0" xfId="9" applyFont="1" applyFill="1" applyAlignment="1">
      <alignment vertical="center"/>
    </xf>
    <xf numFmtId="0" fontId="113" fillId="6" borderId="4" xfId="9" applyFill="1" applyBorder="1" applyAlignment="1">
      <alignment vertical="center"/>
    </xf>
    <xf numFmtId="0" fontId="113" fillId="6" borderId="7" xfId="9" applyFill="1" applyBorder="1"/>
    <xf numFmtId="0" fontId="113" fillId="0" borderId="0" xfId="9"/>
    <xf numFmtId="0" fontId="113" fillId="6" borderId="5" xfId="9" applyFill="1" applyBorder="1" applyAlignment="1">
      <alignment vertical="center"/>
    </xf>
    <xf numFmtId="0" fontId="113" fillId="5" borderId="0" xfId="9" applyFill="1"/>
    <xf numFmtId="1" fontId="6" fillId="19" borderId="6" xfId="1" applyFont="1" applyFill="1" applyBorder="1" applyAlignment="1">
      <alignment horizontal="left" vertical="center" wrapText="1"/>
    </xf>
    <xf numFmtId="1" fontId="28" fillId="19" borderId="0" xfId="1" applyFont="1" applyFill="1" applyAlignment="1">
      <alignment vertical="center" wrapText="1"/>
    </xf>
    <xf numFmtId="1" fontId="1" fillId="19" borderId="0" xfId="1" applyFill="1" applyAlignment="1">
      <alignment vertical="center"/>
    </xf>
    <xf numFmtId="1" fontId="19" fillId="19" borderId="0" xfId="1" applyFont="1" applyFill="1" applyAlignment="1">
      <alignment horizontal="left" vertical="center" wrapText="1"/>
    </xf>
    <xf numFmtId="1" fontId="19" fillId="19" borderId="0" xfId="1" quotePrefix="1" applyFont="1" applyFill="1" applyAlignment="1">
      <alignment vertical="center" wrapText="1"/>
    </xf>
    <xf numFmtId="1" fontId="19" fillId="19" borderId="0" xfId="1" quotePrefix="1" applyFont="1" applyFill="1" applyAlignment="1">
      <alignment horizontal="left" vertical="center" wrapText="1"/>
    </xf>
    <xf numFmtId="1" fontId="20" fillId="19" borderId="0" xfId="1" applyFont="1" applyFill="1" applyAlignment="1">
      <alignment vertical="center" wrapText="1"/>
    </xf>
    <xf numFmtId="1" fontId="19" fillId="19" borderId="0" xfId="1" quotePrefix="1" applyFont="1" applyFill="1" applyAlignment="1">
      <alignment vertical="top" wrapText="1"/>
    </xf>
    <xf numFmtId="1" fontId="19" fillId="19" borderId="0" xfId="1" quotePrefix="1" applyFont="1" applyFill="1" applyAlignment="1">
      <alignment horizontal="left" vertical="top" wrapText="1"/>
    </xf>
    <xf numFmtId="0" fontId="44" fillId="19" borderId="0" xfId="9" applyFont="1" applyFill="1" applyAlignment="1">
      <alignment vertical="center"/>
    </xf>
    <xf numFmtId="1" fontId="1" fillId="19" borderId="16" xfId="1" applyFill="1" applyBorder="1" applyAlignment="1">
      <alignment horizontal="center" vertical="center"/>
    </xf>
    <xf numFmtId="1" fontId="31" fillId="19" borderId="17" xfId="1" applyFont="1" applyFill="1" applyBorder="1" applyAlignment="1">
      <alignment horizontal="center" vertical="center"/>
    </xf>
    <xf numFmtId="1" fontId="40" fillId="19" borderId="9" xfId="1" applyFont="1" applyFill="1" applyBorder="1" applyAlignment="1">
      <alignment horizontal="center" vertical="center"/>
    </xf>
    <xf numFmtId="1" fontId="19" fillId="0" borderId="0" xfId="1" applyFont="1" applyAlignment="1">
      <alignment horizontal="left" vertical="center" wrapText="1"/>
    </xf>
    <xf numFmtId="0" fontId="34" fillId="0" borderId="0" xfId="2" quotePrefix="1" applyFill="1"/>
    <xf numFmtId="0" fontId="34" fillId="19" borderId="17" xfId="2" quotePrefix="1" applyFill="1" applyBorder="1" applyAlignment="1">
      <alignment horizontal="center" vertical="center" wrapText="1"/>
    </xf>
    <xf numFmtId="0" fontId="34" fillId="0" borderId="0" xfId="6" quotePrefix="1" applyFill="1" applyAlignment="1" applyProtection="1">
      <alignment horizontal="center" vertical="center" wrapText="1"/>
    </xf>
    <xf numFmtId="0" fontId="34" fillId="0" borderId="0" xfId="6" quotePrefix="1" applyFill="1" applyAlignment="1" applyProtection="1">
      <alignment horizontal="center" vertical="center"/>
    </xf>
    <xf numFmtId="0" fontId="34" fillId="0" borderId="0" xfId="6" quotePrefix="1" applyFill="1" applyAlignment="1" applyProtection="1">
      <alignment horizontal="center" vertical="top" wrapText="1"/>
    </xf>
    <xf numFmtId="0" fontId="34" fillId="0" borderId="0" xfId="6" quotePrefix="1" applyNumberFormat="1" applyFill="1" applyAlignment="1" applyProtection="1">
      <alignment horizontal="center" vertical="center"/>
    </xf>
    <xf numFmtId="1" fontId="35" fillId="0" borderId="0" xfId="1" applyFont="1" applyAlignment="1">
      <alignment horizontal="left" vertical="top" wrapText="1"/>
    </xf>
    <xf numFmtId="0" fontId="1" fillId="0" borderId="11" xfId="1" applyNumberFormat="1" applyBorder="1" applyAlignment="1" applyProtection="1">
      <alignment horizontal="left" vertical="top" wrapText="1"/>
      <protection locked="0"/>
    </xf>
    <xf numFmtId="0" fontId="1" fillId="0" borderId="12" xfId="1" applyNumberFormat="1" applyBorder="1" applyAlignment="1" applyProtection="1">
      <alignment horizontal="left" vertical="top" wrapText="1"/>
      <protection locked="0"/>
    </xf>
    <xf numFmtId="0" fontId="38" fillId="6" borderId="0" xfId="1" applyNumberFormat="1" applyFont="1" applyFill="1" applyAlignment="1">
      <alignment horizontal="center" wrapText="1"/>
    </xf>
    <xf numFmtId="0" fontId="38" fillId="6" borderId="5" xfId="1" applyNumberFormat="1" applyFont="1" applyFill="1" applyBorder="1" applyAlignment="1">
      <alignment horizontal="center" wrapText="1"/>
    </xf>
    <xf numFmtId="1" fontId="48" fillId="19" borderId="0" xfId="1" applyFont="1" applyFill="1" applyAlignment="1">
      <alignment horizontal="center" wrapText="1"/>
    </xf>
    <xf numFmtId="0" fontId="28" fillId="3" borderId="0" xfId="1" applyNumberFormat="1" applyFont="1" applyFill="1" applyAlignment="1">
      <alignment horizontal="center"/>
    </xf>
    <xf numFmtId="1" fontId="2" fillId="19" borderId="0" xfId="1" applyFont="1" applyFill="1" applyAlignment="1">
      <alignment horizontal="center" wrapText="1"/>
    </xf>
    <xf numFmtId="1" fontId="4" fillId="19" borderId="0" xfId="1" applyFont="1" applyFill="1" applyAlignment="1">
      <alignment horizontal="center"/>
    </xf>
    <xf numFmtId="0" fontId="4" fillId="19" borderId="0" xfId="1" applyNumberFormat="1" applyFont="1" applyFill="1" applyAlignment="1" applyProtection="1">
      <alignment horizontal="center"/>
      <protection locked="0"/>
    </xf>
    <xf numFmtId="0" fontId="47" fillId="0" borderId="0" xfId="1" applyNumberFormat="1" applyFont="1" applyAlignment="1" applyProtection="1">
      <alignment horizontal="left" vertical="center" wrapText="1"/>
      <protection locked="0"/>
    </xf>
    <xf numFmtId="0" fontId="47" fillId="0" borderId="13" xfId="1" applyNumberFormat="1" applyFont="1" applyBorder="1" applyAlignment="1" applyProtection="1">
      <alignment horizontal="left" vertical="center" wrapText="1"/>
      <protection locked="0"/>
    </xf>
    <xf numFmtId="0" fontId="112" fillId="19" borderId="0" xfId="1" applyNumberFormat="1" applyFont="1" applyFill="1" applyAlignment="1">
      <alignment horizontal="center"/>
    </xf>
    <xf numFmtId="0" fontId="5" fillId="19" borderId="0" xfId="1" applyNumberFormat="1" applyFont="1" applyFill="1" applyAlignment="1" applyProtection="1">
      <alignment horizontal="center" wrapText="1"/>
      <protection locked="0"/>
    </xf>
    <xf numFmtId="1" fontId="48" fillId="0" borderId="0" xfId="1" applyFont="1" applyAlignment="1">
      <alignment horizontal="center" wrapText="1"/>
    </xf>
    <xf numFmtId="1" fontId="2" fillId="0" borderId="0" xfId="1" applyFont="1" applyAlignment="1">
      <alignment horizontal="center" wrapText="1"/>
    </xf>
    <xf numFmtId="1" fontId="4" fillId="0" borderId="0" xfId="1" applyFont="1" applyAlignment="1">
      <alignment horizontal="center"/>
    </xf>
    <xf numFmtId="0" fontId="4" fillId="0" borderId="0" xfId="1" applyNumberFormat="1" applyFont="1" applyAlignment="1" applyProtection="1">
      <alignment horizontal="center"/>
      <protection locked="0"/>
    </xf>
    <xf numFmtId="0" fontId="112" fillId="0" borderId="0" xfId="1" applyNumberFormat="1" applyFont="1" applyAlignment="1">
      <alignment horizontal="center"/>
    </xf>
    <xf numFmtId="0" fontId="5" fillId="0" borderId="0" xfId="1" applyNumberFormat="1" applyFont="1" applyAlignment="1" applyProtection="1">
      <alignment horizontal="center" wrapText="1"/>
      <protection locked="0"/>
    </xf>
    <xf numFmtId="0" fontId="47" fillId="19" borderId="0" xfId="1" applyNumberFormat="1" applyFont="1" applyFill="1" applyAlignment="1" applyProtection="1">
      <alignment horizontal="left" vertical="center" wrapText="1"/>
      <protection locked="0"/>
    </xf>
    <xf numFmtId="0" fontId="47" fillId="19" borderId="13" xfId="1" applyNumberFormat="1" applyFont="1" applyFill="1" applyBorder="1" applyAlignment="1" applyProtection="1">
      <alignment horizontal="left" vertical="center" wrapText="1"/>
      <protection locked="0"/>
    </xf>
    <xf numFmtId="0" fontId="1" fillId="19" borderId="11" xfId="1" applyNumberFormat="1" applyFill="1" applyBorder="1" applyAlignment="1" applyProtection="1">
      <alignment horizontal="left" vertical="top" wrapText="1"/>
      <protection locked="0"/>
    </xf>
    <xf numFmtId="0" fontId="1" fillId="19" borderId="12" xfId="1" applyNumberFormat="1" applyFill="1" applyBorder="1" applyAlignment="1" applyProtection="1">
      <alignment horizontal="left" vertical="top" wrapText="1"/>
      <protection locked="0"/>
    </xf>
    <xf numFmtId="0" fontId="5" fillId="0" borderId="0" xfId="1" applyNumberFormat="1" applyFont="1" applyAlignment="1">
      <alignment horizontal="center"/>
    </xf>
    <xf numFmtId="0" fontId="12" fillId="0" borderId="0" xfId="3" applyNumberFormat="1" applyFont="1" applyAlignment="1">
      <alignment horizontal="center" vertical="center" wrapText="1"/>
    </xf>
    <xf numFmtId="1" fontId="2" fillId="0" borderId="0" xfId="3" applyFont="1" applyAlignment="1" applyProtection="1">
      <alignment horizontal="center"/>
      <protection locked="0"/>
    </xf>
    <xf numFmtId="1" fontId="78" fillId="0" borderId="0" xfId="3" applyFont="1" applyAlignment="1" applyProtection="1">
      <alignment horizontal="center"/>
      <protection locked="0"/>
    </xf>
    <xf numFmtId="0" fontId="2" fillId="0" borderId="0" xfId="3" applyNumberFormat="1" applyFont="1" applyAlignment="1" applyProtection="1">
      <alignment horizontal="center"/>
      <protection locked="0"/>
    </xf>
    <xf numFmtId="1" fontId="6" fillId="0" borderId="0" xfId="3" applyFont="1" applyAlignment="1">
      <alignment horizontal="left"/>
    </xf>
    <xf numFmtId="0" fontId="2" fillId="0" borderId="0" xfId="3" applyNumberFormat="1" applyFont="1" applyAlignment="1">
      <alignment horizontal="center"/>
    </xf>
    <xf numFmtId="1" fontId="2" fillId="0" borderId="0" xfId="3" applyFont="1" applyAlignment="1">
      <alignment horizontal="center"/>
    </xf>
    <xf numFmtId="1" fontId="78" fillId="0" borderId="0" xfId="3" applyFont="1" applyAlignment="1">
      <alignment horizontal="center"/>
    </xf>
    <xf numFmtId="0" fontId="78" fillId="0" borderId="0" xfId="3" applyNumberFormat="1" applyFont="1" applyAlignment="1">
      <alignment horizontal="center"/>
    </xf>
    <xf numFmtId="1" fontId="6" fillId="0" borderId="4" xfId="4" applyFont="1" applyBorder="1" applyAlignment="1">
      <alignment horizontal="left"/>
    </xf>
    <xf numFmtId="0" fontId="4" fillId="0" borderId="0" xfId="4" applyNumberFormat="1" applyFont="1" applyAlignment="1">
      <alignment horizontal="center"/>
    </xf>
    <xf numFmtId="0" fontId="2" fillId="0" borderId="0" xfId="4" applyNumberFormat="1" applyFont="1" applyAlignment="1">
      <alignment horizontal="center"/>
    </xf>
    <xf numFmtId="1" fontId="6" fillId="0" borderId="4" xfId="1" applyFont="1" applyBorder="1" applyAlignment="1">
      <alignment horizontal="left"/>
    </xf>
    <xf numFmtId="0" fontId="4" fillId="0" borderId="0" xfId="1" applyNumberFormat="1" applyFont="1" applyAlignment="1">
      <alignment horizontal="center"/>
    </xf>
    <xf numFmtId="0" fontId="2" fillId="0" borderId="0" xfId="1" applyNumberFormat="1" applyFont="1" applyAlignment="1">
      <alignment horizontal="center"/>
    </xf>
    <xf numFmtId="0" fontId="6" fillId="0" borderId="0" xfId="3" applyNumberFormat="1" applyFont="1" applyAlignment="1">
      <alignment horizontal="center"/>
    </xf>
    <xf numFmtId="1" fontId="6" fillId="0" borderId="4" xfId="3" applyFont="1" applyBorder="1" applyAlignment="1">
      <alignment horizontal="left"/>
    </xf>
    <xf numFmtId="1" fontId="110" fillId="0" borderId="0" xfId="3" applyFont="1" applyAlignment="1">
      <alignment horizontal="center" vertical="center" wrapText="1"/>
    </xf>
    <xf numFmtId="1" fontId="109" fillId="0" borderId="0" xfId="3" applyFont="1" applyAlignment="1">
      <alignment vertical="center"/>
    </xf>
    <xf numFmtId="1" fontId="110" fillId="0" borderId="0" xfId="3" applyFont="1" applyAlignment="1">
      <alignment horizontal="center" vertical="center"/>
    </xf>
    <xf numFmtId="1" fontId="110" fillId="0" borderId="0" xfId="3" applyFont="1" applyAlignment="1">
      <alignment horizontal="left" vertical="center" wrapText="1"/>
    </xf>
    <xf numFmtId="1" fontId="1" fillId="0" borderId="0" xfId="3" applyFont="1" applyAlignment="1">
      <alignment vertical="center" wrapText="1"/>
    </xf>
    <xf numFmtId="1" fontId="1" fillId="0" borderId="0" xfId="3" applyFont="1" applyAlignment="1">
      <alignment vertical="center"/>
    </xf>
    <xf numFmtId="1" fontId="1" fillId="0" borderId="0" xfId="3" applyFont="1" applyAlignment="1">
      <alignment horizontal="center" vertical="center"/>
    </xf>
    <xf numFmtId="1" fontId="108" fillId="0" borderId="0" xfId="3" applyFont="1" applyAlignment="1">
      <alignment horizontal="center" vertical="center" wrapText="1"/>
    </xf>
    <xf numFmtId="1" fontId="106" fillId="0" borderId="30" xfId="3" applyFont="1" applyBorder="1" applyAlignment="1">
      <alignment horizontal="right" vertical="center"/>
    </xf>
    <xf numFmtId="1" fontId="106" fillId="0" borderId="29" xfId="3" applyFont="1" applyBorder="1" applyAlignment="1">
      <alignment horizontal="right" vertical="center"/>
    </xf>
    <xf numFmtId="1" fontId="106" fillId="0" borderId="0" xfId="3" applyFont="1" applyAlignment="1">
      <alignment horizontal="center" vertical="center"/>
    </xf>
    <xf numFmtId="1" fontId="1" fillId="0" borderId="0" xfId="3" applyFont="1" applyAlignment="1">
      <alignment horizontal="right" vertical="center"/>
    </xf>
    <xf numFmtId="1" fontId="106" fillId="0" borderId="0" xfId="3" applyFont="1" applyAlignment="1">
      <alignment horizontal="right" vertical="center"/>
    </xf>
    <xf numFmtId="1" fontId="106" fillId="0" borderId="20" xfId="3" applyFont="1" applyBorder="1" applyAlignment="1">
      <alignment horizontal="right" vertical="center"/>
    </xf>
    <xf numFmtId="1" fontId="106" fillId="16" borderId="0" xfId="3" applyFont="1" applyFill="1" applyAlignment="1">
      <alignment horizontal="left" vertical="center" wrapText="1"/>
    </xf>
    <xf numFmtId="1" fontId="1" fillId="0" borderId="20" xfId="3" applyFont="1" applyBorder="1" applyAlignment="1">
      <alignment horizontal="center" vertical="center"/>
    </xf>
  </cellXfs>
  <cellStyles count="11">
    <cellStyle name="Hyperlink" xfId="2" builtinId="8"/>
    <cellStyle name="Hyperlink 2" xfId="6" xr:uid="{89E83637-212E-40BB-8A21-A889904C1054}"/>
    <cellStyle name="Hyperlink 3" xfId="8" xr:uid="{DC6225DD-D7D4-4195-8835-1F823B404DC5}"/>
    <cellStyle name="Hyperlink 4" xfId="10" xr:uid="{0F913B65-075E-4AAF-84B2-1CCD86508A91}"/>
    <cellStyle name="Normal" xfId="0" builtinId="0"/>
    <cellStyle name="Normal 2" xfId="1" xr:uid="{00000000-0005-0000-0000-000002000000}"/>
    <cellStyle name="Normal 2 3" xfId="5" xr:uid="{E4EC0F7E-B19F-4D33-94C0-80B5F6EA93C9}"/>
    <cellStyle name="Normal 3" xfId="3" xr:uid="{5C2D4D1A-35EB-4F3D-B7D3-3ADA000F76F4}"/>
    <cellStyle name="Normal 3 2" xfId="4" xr:uid="{6640086B-E7D9-4009-8433-D54BF6BDB731}"/>
    <cellStyle name="Normal 4" xfId="9" xr:uid="{282B2F68-7E14-4748-AF6D-0FE4101EC244}"/>
    <cellStyle name="Normal 6" xfId="7" xr:uid="{43FC4365-7080-411F-82E3-1164CFEB210D}"/>
  </cellStyles>
  <dxfs count="0"/>
  <tableStyles count="0" defaultTableStyle="TableStyleMedium2" defaultPivotStyle="PivotStyleLight16"/>
  <colors>
    <mruColors>
      <color rgb="FFFFCCCC"/>
      <color rgb="FFE6E6E6"/>
      <color rgb="FFD9D9D9"/>
      <color rgb="FFE4E4E4"/>
      <color rgb="FFECECE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123825</xdr:colOff>
      <xdr:row>1</xdr:row>
      <xdr:rowOff>104775</xdr:rowOff>
    </xdr:from>
    <xdr:ext cx="0" cy="2145030"/>
    <xdr:pic>
      <xdr:nvPicPr>
        <xdr:cNvPr id="2" name="Picture 1">
          <a:extLst>
            <a:ext uri="{FF2B5EF4-FFF2-40B4-BE49-F238E27FC236}">
              <a16:creationId xmlns:a16="http://schemas.microsoft.com/office/drawing/2014/main" id="{F4FE94B8-9ACF-4E18-BC1A-CB0807C2A0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 y="247650"/>
          <a:ext cx="0" cy="21450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3695700</xdr:colOff>
      <xdr:row>6</xdr:row>
      <xdr:rowOff>190500</xdr:rowOff>
    </xdr:from>
    <xdr:to>
      <xdr:col>4</xdr:col>
      <xdr:colOff>3695700</xdr:colOff>
      <xdr:row>18</xdr:row>
      <xdr:rowOff>66675</xdr:rowOff>
    </xdr:to>
    <xdr:pic>
      <xdr:nvPicPr>
        <xdr:cNvPr id="2" name="Picture 1">
          <a:extLst>
            <a:ext uri="{FF2B5EF4-FFF2-40B4-BE49-F238E27FC236}">
              <a16:creationId xmlns:a16="http://schemas.microsoft.com/office/drawing/2014/main" id="{33CE91D8-7536-4B0E-87BF-F26FDB3030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1695450"/>
          <a:ext cx="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123825</xdr:colOff>
      <xdr:row>1</xdr:row>
      <xdr:rowOff>104775</xdr:rowOff>
    </xdr:from>
    <xdr:ext cx="0" cy="2145030"/>
    <xdr:pic>
      <xdr:nvPicPr>
        <xdr:cNvPr id="2" name="Picture 1">
          <a:extLst>
            <a:ext uri="{FF2B5EF4-FFF2-40B4-BE49-F238E27FC236}">
              <a16:creationId xmlns:a16="http://schemas.microsoft.com/office/drawing/2014/main" id="{5DD594D8-C846-4B19-A5C8-AA3102C7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 y="247650"/>
          <a:ext cx="0" cy="21450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768FC-CD19-4C11-A02C-7725764C9A66}">
  <dimension ref="A1:XFC33"/>
  <sheetViews>
    <sheetView topLeftCell="A6" zoomScaleNormal="100" zoomScaleSheetLayoutView="100" workbookViewId="0">
      <selection activeCell="B8" sqref="B8"/>
    </sheetView>
  </sheetViews>
  <sheetFormatPr defaultColWidth="0" defaultRowHeight="15" zeroHeight="1" x14ac:dyDescent="0.25"/>
  <cols>
    <col min="1" max="1" width="9.7109375" style="519" customWidth="1"/>
    <col min="2" max="2" width="15.7109375" style="521" customWidth="1"/>
    <col min="3" max="3" width="92.42578125" style="520" customWidth="1"/>
    <col min="4" max="4" width="2.7109375" style="519" customWidth="1"/>
    <col min="5" max="5" width="69.42578125" style="519" hidden="1" customWidth="1"/>
    <col min="6" max="27" width="3.28515625" style="519" hidden="1" customWidth="1"/>
    <col min="28" max="16383" width="8.85546875" style="519" hidden="1"/>
    <col min="16384" max="16384" width="7.28515625" style="519" hidden="1" customWidth="1"/>
  </cols>
  <sheetData>
    <row r="1" spans="1:26" s="524" customFormat="1" ht="5.45" customHeight="1" thickBot="1" x14ac:dyDescent="0.3">
      <c r="A1" s="526"/>
      <c r="B1" s="521"/>
      <c r="C1" s="525"/>
      <c r="D1" s="519"/>
    </row>
    <row r="2" spans="1:26" s="1" customFormat="1" ht="93.75" customHeight="1" thickBot="1" x14ac:dyDescent="0.3">
      <c r="A2" s="451"/>
      <c r="B2" s="450" t="s">
        <v>81</v>
      </c>
      <c r="C2" s="527" t="s">
        <v>118</v>
      </c>
      <c r="D2" s="523"/>
      <c r="E2" s="445"/>
    </row>
    <row r="3" spans="1:26" s="1" customFormat="1" ht="31.5" customHeight="1" x14ac:dyDescent="0.25">
      <c r="A3" s="446"/>
      <c r="B3" s="537"/>
      <c r="C3" s="528" t="s">
        <v>32</v>
      </c>
      <c r="D3" s="523"/>
      <c r="E3" s="547"/>
    </row>
    <row r="4" spans="1:26" s="1" customFormat="1" ht="5.25" customHeight="1" x14ac:dyDescent="0.25">
      <c r="A4" s="446"/>
      <c r="B4" s="538"/>
      <c r="C4" s="529"/>
      <c r="D4" s="523"/>
      <c r="E4" s="547"/>
      <c r="F4" s="449"/>
      <c r="G4" s="449"/>
      <c r="H4" s="449"/>
      <c r="I4" s="449"/>
      <c r="J4" s="449"/>
      <c r="K4" s="449"/>
      <c r="L4" s="449"/>
      <c r="M4" s="449"/>
      <c r="N4" s="449"/>
      <c r="O4" s="449"/>
      <c r="P4" s="449"/>
      <c r="Q4" s="449"/>
      <c r="R4" s="449"/>
      <c r="S4" s="449"/>
      <c r="T4" s="449"/>
      <c r="U4" s="449"/>
      <c r="V4" s="449"/>
      <c r="W4" s="449"/>
      <c r="X4" s="449"/>
      <c r="Y4" s="449"/>
      <c r="Z4" s="449"/>
    </row>
    <row r="5" spans="1:26" s="1" customFormat="1" ht="110.25" customHeight="1" x14ac:dyDescent="0.25">
      <c r="A5" s="446"/>
      <c r="B5" s="541" t="s">
        <v>34</v>
      </c>
      <c r="C5" s="530" t="s">
        <v>123</v>
      </c>
      <c r="D5" s="523"/>
      <c r="E5" s="547"/>
      <c r="F5" s="449"/>
      <c r="G5" s="449"/>
      <c r="H5" s="449"/>
      <c r="I5" s="449"/>
      <c r="J5" s="449"/>
      <c r="K5" s="449"/>
      <c r="L5" s="449"/>
      <c r="M5" s="449"/>
      <c r="N5" s="449"/>
      <c r="O5" s="449"/>
      <c r="P5" s="449"/>
      <c r="Q5" s="449"/>
      <c r="R5" s="449"/>
      <c r="S5" s="449"/>
      <c r="T5" s="449"/>
      <c r="U5" s="449"/>
      <c r="V5" s="449"/>
      <c r="W5" s="449"/>
      <c r="X5" s="449"/>
      <c r="Y5" s="449"/>
      <c r="Z5" s="449"/>
    </row>
    <row r="6" spans="1:26" s="1" customFormat="1" ht="61.5" customHeight="1" x14ac:dyDescent="0.25">
      <c r="A6" s="446"/>
      <c r="B6" s="541" t="s">
        <v>35</v>
      </c>
      <c r="C6" s="530" t="s">
        <v>122</v>
      </c>
      <c r="D6" s="523"/>
      <c r="E6" s="547"/>
      <c r="F6" s="449"/>
      <c r="G6" s="449"/>
      <c r="H6" s="449"/>
      <c r="I6" s="449"/>
      <c r="J6" s="449"/>
      <c r="K6" s="449"/>
      <c r="L6" s="449"/>
      <c r="M6" s="449"/>
      <c r="N6" s="449"/>
      <c r="O6" s="449"/>
      <c r="P6" s="449"/>
      <c r="Q6" s="449"/>
      <c r="R6" s="449"/>
      <c r="S6" s="449"/>
      <c r="T6" s="449"/>
      <c r="U6" s="449"/>
      <c r="V6" s="449"/>
      <c r="W6" s="449"/>
      <c r="X6" s="449"/>
      <c r="Y6" s="449"/>
      <c r="Z6" s="449"/>
    </row>
    <row r="7" spans="1:26" s="1" customFormat="1" ht="67.5" customHeight="1" x14ac:dyDescent="0.25">
      <c r="A7" s="446"/>
      <c r="B7" s="541" t="s">
        <v>36</v>
      </c>
      <c r="C7" s="530" t="s">
        <v>124</v>
      </c>
      <c r="D7" s="523"/>
      <c r="E7" s="445"/>
      <c r="O7" s="448"/>
    </row>
    <row r="8" spans="1:26" s="1" customFormat="1" ht="75.75" customHeight="1" x14ac:dyDescent="0.25">
      <c r="A8" s="446"/>
      <c r="B8" s="542" t="s">
        <v>555</v>
      </c>
      <c r="C8" s="540" t="s">
        <v>558</v>
      </c>
      <c r="D8" s="523"/>
      <c r="E8" s="445"/>
      <c r="O8" s="448"/>
    </row>
    <row r="9" spans="1:26" s="1" customFormat="1" ht="29.25" customHeight="1" x14ac:dyDescent="0.25">
      <c r="A9" s="446"/>
      <c r="B9" s="541" t="s">
        <v>37</v>
      </c>
      <c r="C9" s="531" t="s">
        <v>553</v>
      </c>
      <c r="D9" s="523"/>
      <c r="E9" s="445"/>
    </row>
    <row r="10" spans="1:26" s="1" customFormat="1" ht="52.5" customHeight="1" x14ac:dyDescent="0.25">
      <c r="A10" s="446"/>
      <c r="B10" s="541" t="s">
        <v>38</v>
      </c>
      <c r="C10" s="531" t="s">
        <v>102</v>
      </c>
      <c r="D10" s="523"/>
      <c r="E10" s="445"/>
    </row>
    <row r="11" spans="1:26" s="1" customFormat="1" ht="60" customHeight="1" x14ac:dyDescent="0.25">
      <c r="A11" s="446"/>
      <c r="B11" s="541" t="s">
        <v>39</v>
      </c>
      <c r="C11" s="531" t="s">
        <v>103</v>
      </c>
      <c r="D11" s="523"/>
      <c r="E11" s="445"/>
    </row>
    <row r="12" spans="1:26" s="1" customFormat="1" ht="36" customHeight="1" x14ac:dyDescent="0.25">
      <c r="A12" s="446"/>
      <c r="B12" s="541" t="s">
        <v>40</v>
      </c>
      <c r="C12" s="531" t="s">
        <v>104</v>
      </c>
      <c r="D12" s="523"/>
      <c r="E12" s="445"/>
    </row>
    <row r="13" spans="1:26" s="1" customFormat="1" ht="68.25" customHeight="1" x14ac:dyDescent="0.25">
      <c r="A13" s="446"/>
      <c r="B13" s="541" t="s">
        <v>41</v>
      </c>
      <c r="C13" s="531" t="s">
        <v>105</v>
      </c>
      <c r="D13" s="523"/>
      <c r="E13" s="445"/>
    </row>
    <row r="14" spans="1:26" s="1" customFormat="1" ht="75" customHeight="1" x14ac:dyDescent="0.25">
      <c r="A14" s="446"/>
      <c r="B14" s="541" t="s">
        <v>42</v>
      </c>
      <c r="C14" s="532" t="s">
        <v>106</v>
      </c>
      <c r="D14" s="523"/>
      <c r="E14" s="445"/>
    </row>
    <row r="15" spans="1:26" s="1" customFormat="1" ht="33.75" customHeight="1" x14ac:dyDescent="0.25">
      <c r="A15" s="446"/>
      <c r="B15" s="541" t="s">
        <v>43</v>
      </c>
      <c r="C15" s="531" t="s">
        <v>107</v>
      </c>
      <c r="D15" s="523"/>
      <c r="E15" s="445"/>
    </row>
    <row r="16" spans="1:26" s="1" customFormat="1" ht="43.5" customHeight="1" x14ac:dyDescent="0.25">
      <c r="A16" s="446"/>
      <c r="B16" s="541" t="s">
        <v>44</v>
      </c>
      <c r="C16" s="531" t="s">
        <v>541</v>
      </c>
      <c r="D16" s="523"/>
      <c r="E16" s="445"/>
    </row>
    <row r="17" spans="1:5" s="1" customFormat="1" ht="37.5" customHeight="1" x14ac:dyDescent="0.25">
      <c r="A17" s="446"/>
      <c r="B17" s="541" t="s">
        <v>45</v>
      </c>
      <c r="C17" s="531" t="s">
        <v>108</v>
      </c>
      <c r="D17" s="523"/>
      <c r="E17" s="445"/>
    </row>
    <row r="18" spans="1:5" s="1" customFormat="1" ht="28.5" customHeight="1" x14ac:dyDescent="0.25">
      <c r="A18" s="446"/>
      <c r="B18" s="538"/>
      <c r="C18" s="533" t="s">
        <v>11</v>
      </c>
      <c r="D18" s="523"/>
      <c r="E18" s="445"/>
    </row>
    <row r="19" spans="1:5" s="1" customFormat="1" ht="48" customHeight="1" x14ac:dyDescent="0.25">
      <c r="A19" s="446"/>
      <c r="B19" s="541" t="s">
        <v>46</v>
      </c>
      <c r="C19" s="534" t="s">
        <v>109</v>
      </c>
      <c r="D19" s="523"/>
      <c r="E19" s="445"/>
    </row>
    <row r="20" spans="1:5" s="1" customFormat="1" ht="37.5" customHeight="1" x14ac:dyDescent="0.25">
      <c r="A20" s="446"/>
      <c r="B20" s="541" t="s">
        <v>47</v>
      </c>
      <c r="C20" s="535" t="s">
        <v>110</v>
      </c>
      <c r="D20" s="523"/>
      <c r="E20" s="445"/>
    </row>
    <row r="21" spans="1:5" s="1" customFormat="1" ht="36" customHeight="1" x14ac:dyDescent="0.25">
      <c r="A21" s="446"/>
      <c r="B21" s="541" t="s">
        <v>48</v>
      </c>
      <c r="C21" s="535" t="s">
        <v>111</v>
      </c>
      <c r="D21" s="523"/>
      <c r="E21" s="445"/>
    </row>
    <row r="22" spans="1:5" s="1" customFormat="1" ht="32.25" customHeight="1" x14ac:dyDescent="0.25">
      <c r="A22" s="446"/>
      <c r="B22" s="538"/>
      <c r="C22" s="533" t="s">
        <v>12</v>
      </c>
      <c r="D22" s="523"/>
      <c r="E22" s="445"/>
    </row>
    <row r="23" spans="1:5" s="1" customFormat="1" ht="77.25" customHeight="1" x14ac:dyDescent="0.25">
      <c r="A23" s="446"/>
      <c r="B23" s="541" t="s">
        <v>49</v>
      </c>
      <c r="C23" s="531" t="s">
        <v>540</v>
      </c>
      <c r="D23" s="523"/>
      <c r="E23" s="445"/>
    </row>
    <row r="24" spans="1:5" s="1" customFormat="1" ht="33" customHeight="1" x14ac:dyDescent="0.25">
      <c r="A24" s="446"/>
      <c r="B24" s="541" t="s">
        <v>50</v>
      </c>
      <c r="C24" s="531" t="s">
        <v>112</v>
      </c>
      <c r="D24" s="523"/>
      <c r="E24" s="445"/>
    </row>
    <row r="25" spans="1:5" s="1" customFormat="1" ht="27.6" customHeight="1" x14ac:dyDescent="0.25">
      <c r="A25" s="446"/>
      <c r="B25" s="538"/>
      <c r="C25" s="533" t="s">
        <v>33</v>
      </c>
      <c r="D25" s="523"/>
      <c r="E25" s="445"/>
    </row>
    <row r="26" spans="1:5" s="1" customFormat="1" ht="34.5" customHeight="1" x14ac:dyDescent="0.25">
      <c r="A26" s="446"/>
      <c r="B26" s="541" t="s">
        <v>51</v>
      </c>
      <c r="C26" s="531" t="s">
        <v>113</v>
      </c>
      <c r="D26" s="523"/>
      <c r="E26" s="445"/>
    </row>
    <row r="27" spans="1:5" s="1" customFormat="1" ht="42.75" customHeight="1" x14ac:dyDescent="0.25">
      <c r="A27" s="446"/>
      <c r="B27" s="541" t="s">
        <v>52</v>
      </c>
      <c r="C27" s="531" t="s">
        <v>114</v>
      </c>
      <c r="D27" s="523"/>
      <c r="E27" s="445"/>
    </row>
    <row r="28" spans="1:5" s="1" customFormat="1" ht="48" customHeight="1" x14ac:dyDescent="0.25">
      <c r="A28" s="446"/>
      <c r="B28" s="541" t="s">
        <v>53</v>
      </c>
      <c r="C28" s="531" t="s">
        <v>115</v>
      </c>
      <c r="D28" s="523"/>
      <c r="E28" s="445"/>
    </row>
    <row r="29" spans="1:5" s="1" customFormat="1" ht="32.25" customHeight="1" x14ac:dyDescent="0.25">
      <c r="A29" s="446"/>
      <c r="B29" s="541" t="s">
        <v>54</v>
      </c>
      <c r="C29" s="531" t="s">
        <v>116</v>
      </c>
      <c r="D29" s="523"/>
      <c r="E29" s="445"/>
    </row>
    <row r="30" spans="1:5" s="1" customFormat="1" ht="40.5" customHeight="1" x14ac:dyDescent="0.25">
      <c r="A30" s="447"/>
      <c r="B30" s="541" t="s">
        <v>55</v>
      </c>
      <c r="C30" s="535" t="s">
        <v>117</v>
      </c>
      <c r="D30" s="523"/>
      <c r="E30" s="445"/>
    </row>
    <row r="31" spans="1:5" s="1" customFormat="1" ht="22.5" customHeight="1" thickBot="1" x14ac:dyDescent="0.3">
      <c r="A31" s="446"/>
      <c r="B31" s="539"/>
      <c r="C31" s="536" t="s">
        <v>556</v>
      </c>
      <c r="D31" s="523"/>
      <c r="E31" s="445"/>
    </row>
    <row r="32" spans="1:5" s="70" customFormat="1" ht="5.45" customHeight="1" x14ac:dyDescent="0.25">
      <c r="B32" s="444"/>
      <c r="C32" s="522"/>
      <c r="D32" s="519"/>
      <c r="E32" s="69"/>
    </row>
    <row r="33" spans="2:4" s="70" customFormat="1" ht="14.45" hidden="1" customHeight="1" x14ac:dyDescent="0.25">
      <c r="B33" s="443"/>
      <c r="C33" s="520"/>
      <c r="D33" s="519"/>
    </row>
  </sheetData>
  <mergeCells count="1">
    <mergeCell ref="E3:E6"/>
  </mergeCells>
  <hyperlinks>
    <hyperlink ref="B5" location="'Levy Comp FY2025'!Print_Area" display="'Levy Comp FY2025'!Print_Area" xr:uid="{1CDBEFAC-D21C-46AF-88AA-7F0B62295655}"/>
    <hyperlink ref="B6" location="'Levy Comp FY2025'!Print_Area" display="'Levy Comp FY2025'!Print_Area" xr:uid="{F01593BD-D220-46A2-A88B-8EDBB642B743}"/>
    <hyperlink ref="B7" location="'Levy Comp FY2025'!Print_Area" display="'Levy Comp FY2025'!Print_Area" xr:uid="{ECF8CE5D-6D44-46EA-85F0-F0162F947F87}"/>
    <hyperlink ref="B8" location="'Levy Comp FY2025'!Print_Area" display="(3.5) Levy Comp" xr:uid="{5168765A-FD69-4E6D-9424-FA9D23ACE9DC}"/>
    <hyperlink ref="B9" location="'Levy Comp FY2025'!Print_Area" display="(4) Levy Comp" xr:uid="{82AF0781-82FF-48B4-A8B1-D06BAD1BE4BF}"/>
    <hyperlink ref="B10" location="'Levy Comp FY2025'!Print_Area" display="'Levy Comp FY2025'!Print_Area" xr:uid="{9BD78483-F7D9-4F3A-83BD-B1EF7B9F53CB}"/>
    <hyperlink ref="B11" location="'Levy Comp FY2025'!Print_Area" display="'Levy Comp FY2025'!Print_Area" xr:uid="{D15AE462-A109-4D98-B169-FDE461D7B68D}"/>
    <hyperlink ref="B12" location="'Levy Comp FY2025'!Print_Area" display="'Levy Comp FY2025'!Print_Area" xr:uid="{2F37E068-B174-4E37-A918-D665F81EB918}"/>
    <hyperlink ref="B13" location="'Levy Comp FY2025'!Print_Area" display="'Levy Comp FY2025'!Print_Area" xr:uid="{690C3E30-79FD-46B5-A516-FB052EFF50C0}"/>
    <hyperlink ref="B14" location="'Levy Comp FY2025'!Print_Area" display="'Levy Comp FY2025'!Print_Area" xr:uid="{9E4A396E-36C3-48D5-903E-B4A5FE2161A9}"/>
    <hyperlink ref="B15" location="'Levy Comp FY2025'!Print_Area" display="'Levy Comp FY2025'!Print_Area" xr:uid="{8897BF69-9CB6-42DE-9BF3-5C856F3E5522}"/>
    <hyperlink ref="B16" location="'Levy Comp FY2025'!Print_Area" display="'Levy Comp FY2025'!Print_Area" xr:uid="{350CC6FA-6F94-4B49-999E-E4A9563A5BCD}"/>
    <hyperlink ref="B17" location="'Levy Comp FY2025'!Print_Area" display="'Levy Comp FY2025'!Print_Area" xr:uid="{CD6B4BA2-3771-4732-BCBD-151D6FB38924}"/>
    <hyperlink ref="B19" location="'Levy Comp FY2025'!Print_Area" display="'Levy Comp FY2025'!Print_Area" xr:uid="{F35580F0-1AC7-4542-BF22-1F29302B276A}"/>
    <hyperlink ref="B20" location="'Levy Comp FY2025'!Print_Area" display="'Levy Comp FY2025'!Print_Area" xr:uid="{55AF96EE-F206-426D-85E1-46C8DD9DA379}"/>
    <hyperlink ref="B21" location="'Levy Comp FY2025'!Print_Area" display="'Levy Comp FY2025'!Print_Area" xr:uid="{9530684B-4807-4FA2-8698-474EB4BF007B}"/>
    <hyperlink ref="B23" location="'Levy Comp FY2025'!Print_Area" display="'Levy Comp FY2025'!Print_Area" xr:uid="{DCD7268A-E82A-4ACD-9CF4-A75BB624EA42}"/>
    <hyperlink ref="B24" location="'Levy Comp FY2025'!Print_Area" display="'Levy Comp FY2025'!Print_Area" xr:uid="{F8701D94-C468-43A7-9121-F2251A0975D2}"/>
    <hyperlink ref="B26" location="'Levy Comp FY2025'!Print_Area" display="'Levy Comp FY2025'!Print_Area" xr:uid="{E80A78AC-A2CD-40F4-89EB-7FCDA3B7822F}"/>
    <hyperlink ref="B27" location="'Levy Comp FY2025'!Print_Area" display="'Levy Comp FY2025'!Print_Area" xr:uid="{5051DE8B-EDDC-426C-AE81-939FB3062760}"/>
    <hyperlink ref="B28" location="'Levy Comp FY2025'!Print_Area" display="'Levy Comp FY2025'!Print_Area" xr:uid="{E4A47E0B-56C1-40B5-BD05-36EAFA5782C0}"/>
    <hyperlink ref="B29" location="'Levy Comp FY2025'!Print_Area" display="(21) Levy Comp" xr:uid="{0AD0DB44-DDDA-4C80-9EE2-40E02867C120}"/>
    <hyperlink ref="B30" location="'Levy Comp FY2025'!Print_Area" display="'Levy Comp FY2025'!Print_Area" xr:uid="{D62EE283-7B20-4E46-B36E-745C11DC24AE}"/>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FE765-FE4D-4BAB-BF6F-659A804526A2}">
  <sheetPr>
    <pageSetUpPr fitToPage="1"/>
  </sheetPr>
  <dimension ref="A1:XFC150"/>
  <sheetViews>
    <sheetView showGridLines="0" zoomScaleNormal="100" workbookViewId="0">
      <selection activeCell="E7" sqref="E7"/>
    </sheetView>
  </sheetViews>
  <sheetFormatPr defaultColWidth="0" defaultRowHeight="12.75" zeroHeight="1" x14ac:dyDescent="0.2"/>
  <cols>
    <col min="1" max="1" width="1.7109375" style="70" customWidth="1"/>
    <col min="2" max="2" width="19.4257812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ustomWidth="1"/>
    <col min="12" max="12" width="7.5703125" style="1" hidden="1" customWidth="1"/>
    <col min="13" max="20" width="4.42578125" style="1" hidden="1" customWidth="1"/>
    <col min="21" max="21" width="5.5703125" style="1" hidden="1" customWidth="1"/>
    <col min="22" max="23" width="4.42578125" style="1" hidden="1" customWidth="1"/>
    <col min="24" max="16383" width="8.7109375" style="1" hidden="1"/>
    <col min="16384" max="16384" width="5.7109375" style="1" hidden="1" customWidth="1"/>
  </cols>
  <sheetData>
    <row r="1" spans="1:13" ht="11.45" customHeight="1" x14ac:dyDescent="0.25">
      <c r="B1" s="71">
        <v>42837</v>
      </c>
      <c r="C1" s="24"/>
      <c r="D1" s="553"/>
      <c r="E1" s="553"/>
      <c r="F1" s="553"/>
      <c r="G1" s="553"/>
      <c r="H1" s="553"/>
      <c r="I1" s="24"/>
      <c r="J1" s="76"/>
    </row>
    <row r="2" spans="1:13" ht="23.25" x14ac:dyDescent="0.35">
      <c r="B2" s="69"/>
      <c r="C2" s="24"/>
      <c r="D2" s="562" t="s">
        <v>16</v>
      </c>
      <c r="E2" s="562"/>
      <c r="F2" s="562"/>
      <c r="G2" s="562"/>
      <c r="H2" s="562"/>
      <c r="I2" s="24"/>
      <c r="J2" s="67" t="s">
        <v>80</v>
      </c>
    </row>
    <row r="3" spans="1:13" ht="18" x14ac:dyDescent="0.25">
      <c r="B3" s="69"/>
      <c r="C3" s="24"/>
      <c r="D3" s="563" t="s">
        <v>78</v>
      </c>
      <c r="E3" s="563"/>
      <c r="F3" s="563"/>
      <c r="G3" s="563"/>
      <c r="H3" s="563"/>
      <c r="I3" s="24"/>
      <c r="J3" s="67" t="s">
        <v>79</v>
      </c>
      <c r="K3" s="25"/>
      <c r="L3" s="6"/>
      <c r="M3" s="6"/>
    </row>
    <row r="4" spans="1:13" ht="18" x14ac:dyDescent="0.25">
      <c r="B4" s="69"/>
      <c r="C4" s="24"/>
      <c r="D4" s="564" t="s">
        <v>136</v>
      </c>
      <c r="E4" s="564"/>
      <c r="F4" s="564"/>
      <c r="G4" s="564"/>
      <c r="H4" s="564"/>
      <c r="I4" s="24"/>
      <c r="J4" s="557" t="s">
        <v>84</v>
      </c>
      <c r="K4" s="25"/>
      <c r="L4" s="6"/>
      <c r="M4" s="6"/>
    </row>
    <row r="5" spans="1:13" ht="20.25" x14ac:dyDescent="0.3">
      <c r="B5" s="69"/>
      <c r="C5" s="24"/>
      <c r="D5" s="571" t="s">
        <v>135</v>
      </c>
      <c r="E5" s="571"/>
      <c r="F5" s="571"/>
      <c r="G5" s="571"/>
      <c r="H5" s="571"/>
      <c r="I5" s="24"/>
      <c r="J5" s="557"/>
      <c r="K5" s="25"/>
      <c r="L5" s="6"/>
      <c r="M5" s="6"/>
    </row>
    <row r="6" spans="1:13" ht="20.25" x14ac:dyDescent="0.3">
      <c r="B6" s="69"/>
      <c r="C6" s="24"/>
      <c r="D6" s="566" t="s">
        <v>134</v>
      </c>
      <c r="E6" s="566"/>
      <c r="F6" s="566"/>
      <c r="G6" s="566"/>
      <c r="H6" s="566"/>
      <c r="I6" s="24"/>
      <c r="J6" s="558"/>
      <c r="K6" s="25"/>
      <c r="L6" s="6"/>
      <c r="M6" s="6"/>
    </row>
    <row r="7" spans="1:13" ht="15.75" x14ac:dyDescent="0.25">
      <c r="B7" s="69"/>
      <c r="C7" s="24"/>
      <c r="D7" s="26"/>
      <c r="E7" s="27"/>
      <c r="F7" s="6"/>
      <c r="G7" s="6"/>
      <c r="H7" s="561" t="s">
        <v>94</v>
      </c>
      <c r="I7" s="24"/>
      <c r="J7" s="548"/>
    </row>
    <row r="8" spans="1:13" ht="42.6" customHeight="1" thickBot="1" x14ac:dyDescent="0.3">
      <c r="B8" s="83" t="s">
        <v>82</v>
      </c>
      <c r="C8" s="24"/>
      <c r="D8" s="28" t="s">
        <v>0</v>
      </c>
      <c r="E8" s="29"/>
      <c r="F8" s="77" t="s">
        <v>85</v>
      </c>
      <c r="G8" s="6"/>
      <c r="H8" s="561"/>
      <c r="I8" s="24"/>
      <c r="J8" s="549"/>
      <c r="K8" s="6"/>
    </row>
    <row r="9" spans="1:13" ht="36" customHeight="1" x14ac:dyDescent="0.25">
      <c r="A9" s="72"/>
      <c r="B9" s="30" t="s">
        <v>56</v>
      </c>
      <c r="C9" s="24"/>
      <c r="D9" s="31" t="s">
        <v>20</v>
      </c>
      <c r="E9" s="32" t="s">
        <v>133</v>
      </c>
      <c r="F9" s="4"/>
      <c r="G9" s="9"/>
      <c r="H9" s="17">
        <f>ROUND(+F9,0)</f>
        <v>0</v>
      </c>
      <c r="I9" s="24"/>
      <c r="J9" s="548"/>
      <c r="K9" s="6"/>
    </row>
    <row r="10" spans="1:13" ht="3" customHeight="1" x14ac:dyDescent="0.25">
      <c r="A10" s="72"/>
      <c r="B10" s="33"/>
      <c r="C10" s="24"/>
      <c r="D10" s="31"/>
      <c r="E10" s="32"/>
      <c r="F10" s="32"/>
      <c r="G10" s="32"/>
      <c r="H10" s="32"/>
      <c r="I10" s="24"/>
      <c r="J10" s="549"/>
      <c r="K10" s="6"/>
    </row>
    <row r="11" spans="1:13" ht="23.45" customHeight="1" x14ac:dyDescent="0.25">
      <c r="A11" s="72"/>
      <c r="B11" s="34" t="s">
        <v>57</v>
      </c>
      <c r="C11" s="24"/>
      <c r="D11" s="31" t="s">
        <v>1</v>
      </c>
      <c r="E11" s="35" t="s">
        <v>132</v>
      </c>
      <c r="F11" s="2"/>
      <c r="G11" s="9"/>
      <c r="H11" s="17">
        <f>ROUND(+H9*0.0059,0)</f>
        <v>0</v>
      </c>
      <c r="I11" s="24"/>
      <c r="J11" s="548"/>
      <c r="K11" s="6"/>
    </row>
    <row r="12" spans="1:13" ht="3" customHeight="1" x14ac:dyDescent="0.25">
      <c r="A12" s="72"/>
      <c r="B12" s="36"/>
      <c r="C12" s="24"/>
      <c r="D12" s="31"/>
      <c r="E12" s="35"/>
      <c r="F12" s="2"/>
      <c r="G12" s="2"/>
      <c r="H12" s="2"/>
      <c r="I12" s="24"/>
      <c r="J12" s="549"/>
      <c r="K12" s="6"/>
    </row>
    <row r="13" spans="1:13" ht="53.45" customHeight="1" x14ac:dyDescent="0.25">
      <c r="A13" s="72"/>
      <c r="B13" s="30" t="s">
        <v>58</v>
      </c>
      <c r="C13" s="24"/>
      <c r="D13" s="31" t="s">
        <v>2</v>
      </c>
      <c r="E13" s="35" t="s">
        <v>131</v>
      </c>
      <c r="F13" s="3"/>
      <c r="G13" s="9"/>
      <c r="H13" s="7">
        <f>ROUND(+F13,0)</f>
        <v>0</v>
      </c>
      <c r="I13" s="24"/>
      <c r="J13" s="548"/>
      <c r="K13" s="25"/>
    </row>
    <row r="14" spans="1:13" ht="3" customHeight="1" thickBot="1" x14ac:dyDescent="0.3">
      <c r="A14" s="72"/>
      <c r="B14" s="37"/>
      <c r="C14" s="24"/>
      <c r="D14" s="31"/>
      <c r="E14" s="35"/>
      <c r="F14" s="35"/>
      <c r="G14" s="35"/>
      <c r="H14" s="35"/>
      <c r="I14" s="24"/>
      <c r="J14" s="549"/>
      <c r="K14" s="25"/>
    </row>
    <row r="15" spans="1:13" ht="30.75" thickBot="1" x14ac:dyDescent="0.3">
      <c r="A15" s="72"/>
      <c r="B15" s="30" t="s">
        <v>59</v>
      </c>
      <c r="C15" s="24"/>
      <c r="D15" s="31" t="s">
        <v>90</v>
      </c>
      <c r="E15" s="32" t="s">
        <v>18</v>
      </c>
      <c r="F15" s="9"/>
      <c r="G15" s="9"/>
      <c r="H15" s="8">
        <f>ROUND(+H9+H11+H13,0)</f>
        <v>0</v>
      </c>
      <c r="I15" s="24"/>
      <c r="J15" s="548"/>
      <c r="K15" s="25"/>
    </row>
    <row r="16" spans="1:13" ht="15.75" x14ac:dyDescent="0.25">
      <c r="A16" s="72"/>
      <c r="B16" s="37"/>
      <c r="C16" s="24"/>
      <c r="D16" s="38" t="s">
        <v>3</v>
      </c>
      <c r="E16" s="39" t="s">
        <v>19</v>
      </c>
      <c r="F16" s="9"/>
      <c r="G16" s="9"/>
      <c r="H16" s="9" t="s">
        <v>3</v>
      </c>
      <c r="I16" s="24"/>
      <c r="J16" s="549"/>
      <c r="K16" s="25"/>
    </row>
    <row r="17" spans="1:22" ht="36" customHeight="1" x14ac:dyDescent="0.25">
      <c r="A17" s="72"/>
      <c r="B17" s="30" t="s">
        <v>60</v>
      </c>
      <c r="C17" s="24"/>
      <c r="D17" s="31" t="s">
        <v>4</v>
      </c>
      <c r="E17" s="40" t="s">
        <v>5</v>
      </c>
      <c r="F17" s="4"/>
      <c r="G17" s="9"/>
      <c r="H17" s="10">
        <f>ROUND(+F17,3)/1000</f>
        <v>0</v>
      </c>
      <c r="I17" s="24"/>
      <c r="J17" s="548"/>
      <c r="K17" s="6"/>
    </row>
    <row r="18" spans="1:22" ht="3" customHeight="1" x14ac:dyDescent="0.25">
      <c r="A18" s="72"/>
      <c r="B18" s="37"/>
      <c r="C18" s="24"/>
      <c r="D18" s="31"/>
      <c r="E18" s="40"/>
      <c r="F18" s="40"/>
      <c r="G18" s="40"/>
      <c r="H18" s="40"/>
      <c r="I18" s="24"/>
      <c r="J18" s="549"/>
      <c r="K18" s="6"/>
    </row>
    <row r="19" spans="1:22" ht="53.45" customHeight="1" x14ac:dyDescent="0.25">
      <c r="A19" s="72"/>
      <c r="B19" s="30" t="s">
        <v>61</v>
      </c>
      <c r="C19" s="24"/>
      <c r="D19" s="31" t="s">
        <v>6</v>
      </c>
      <c r="E19" s="32" t="s">
        <v>22</v>
      </c>
      <c r="F19" s="5"/>
      <c r="G19" s="9"/>
      <c r="H19" s="11">
        <f>ROUND(+F19,3)/1000</f>
        <v>0</v>
      </c>
      <c r="I19" s="24"/>
      <c r="J19" s="548"/>
      <c r="K19" s="6"/>
      <c r="U19" s="41"/>
    </row>
    <row r="20" spans="1:22" ht="3" customHeight="1" thickBot="1" x14ac:dyDescent="0.3">
      <c r="A20" s="72"/>
      <c r="B20" s="37"/>
      <c r="C20" s="24"/>
      <c r="D20" s="31"/>
      <c r="E20" s="32"/>
      <c r="F20" s="32"/>
      <c r="G20" s="32"/>
      <c r="H20" s="32"/>
      <c r="I20" s="24"/>
      <c r="J20" s="549"/>
      <c r="K20" s="6"/>
      <c r="U20" s="41"/>
    </row>
    <row r="21" spans="1:22" ht="60" x14ac:dyDescent="0.25">
      <c r="A21" s="72"/>
      <c r="B21" s="30" t="s">
        <v>62</v>
      </c>
      <c r="C21" s="24"/>
      <c r="D21" s="31" t="s">
        <v>89</v>
      </c>
      <c r="E21" s="32" t="s">
        <v>95</v>
      </c>
      <c r="F21" s="9"/>
      <c r="G21" s="9"/>
      <c r="H21" s="18">
        <f>ROUND(+H17+H19,3)</f>
        <v>0</v>
      </c>
      <c r="I21" s="24"/>
      <c r="J21" s="548"/>
      <c r="K21" s="6"/>
      <c r="V21" s="42"/>
    </row>
    <row r="22" spans="1:22" ht="3" customHeight="1" x14ac:dyDescent="0.25">
      <c r="A22" s="72"/>
      <c r="B22" s="37"/>
      <c r="C22" s="24"/>
      <c r="D22" s="31"/>
      <c r="E22" s="32"/>
      <c r="F22" s="9"/>
      <c r="G22" s="9"/>
      <c r="H22" s="9"/>
      <c r="I22" s="24"/>
      <c r="J22" s="549"/>
      <c r="K22" s="6"/>
      <c r="V22" s="42"/>
    </row>
    <row r="23" spans="1:22" ht="30" x14ac:dyDescent="0.25">
      <c r="A23" s="72"/>
      <c r="B23" s="34" t="s">
        <v>63</v>
      </c>
      <c r="C23" s="24"/>
      <c r="D23" s="43" t="s">
        <v>7</v>
      </c>
      <c r="E23" s="35" t="s">
        <v>8</v>
      </c>
      <c r="F23" s="5"/>
      <c r="G23" s="9"/>
      <c r="H23" s="10">
        <f>ROUND(+F23,3)/1000</f>
        <v>0</v>
      </c>
      <c r="I23" s="24"/>
      <c r="J23" s="548"/>
      <c r="K23" s="25"/>
    </row>
    <row r="24" spans="1:22" ht="4.9000000000000004" customHeight="1" x14ac:dyDescent="0.25">
      <c r="A24" s="72"/>
      <c r="B24" s="37"/>
      <c r="C24" s="24"/>
      <c r="D24" s="43"/>
      <c r="E24" s="35"/>
      <c r="F24" s="35"/>
      <c r="G24" s="35"/>
      <c r="H24" s="35"/>
      <c r="I24" s="24"/>
      <c r="J24" s="549"/>
      <c r="K24" s="25"/>
    </row>
    <row r="25" spans="1:22" ht="49.15" customHeight="1" x14ac:dyDescent="0.25">
      <c r="A25" s="72"/>
      <c r="B25" s="30" t="s">
        <v>77</v>
      </c>
      <c r="C25" s="24"/>
      <c r="D25" s="31" t="s">
        <v>9</v>
      </c>
      <c r="E25" s="35" t="s">
        <v>23</v>
      </c>
      <c r="F25" s="5"/>
      <c r="G25" s="9"/>
      <c r="H25" s="10">
        <f>ROUND(+F25,3)/1000</f>
        <v>0</v>
      </c>
      <c r="I25" s="24"/>
      <c r="J25" s="548"/>
      <c r="K25" s="6"/>
    </row>
    <row r="26" spans="1:22" ht="3" customHeight="1" thickBot="1" x14ac:dyDescent="0.3">
      <c r="A26" s="72"/>
      <c r="B26" s="37"/>
      <c r="C26" s="24"/>
      <c r="D26" s="31"/>
      <c r="E26" s="35"/>
      <c r="F26" s="35"/>
      <c r="G26" s="35"/>
      <c r="H26" s="44"/>
      <c r="I26" s="24"/>
      <c r="J26" s="549"/>
      <c r="K26" s="6"/>
    </row>
    <row r="27" spans="1:22" ht="32.450000000000003" customHeight="1" thickBot="1" x14ac:dyDescent="0.3">
      <c r="A27" s="72"/>
      <c r="B27" s="30" t="s">
        <v>64</v>
      </c>
      <c r="C27" s="24"/>
      <c r="D27" s="31" t="s">
        <v>88</v>
      </c>
      <c r="E27" s="35" t="s">
        <v>24</v>
      </c>
      <c r="F27" s="9"/>
      <c r="G27" s="9"/>
      <c r="H27" s="12">
        <f>ROUND(SUM(H21:H25),3)</f>
        <v>0</v>
      </c>
      <c r="I27" s="24"/>
      <c r="J27" s="548"/>
      <c r="K27" s="6"/>
    </row>
    <row r="28" spans="1:22" ht="15.75" x14ac:dyDescent="0.25">
      <c r="A28" s="72"/>
      <c r="B28" s="37"/>
      <c r="C28" s="24"/>
      <c r="D28" s="38"/>
      <c r="E28" s="45"/>
      <c r="F28" s="46"/>
      <c r="G28" s="14"/>
      <c r="H28" s="13"/>
      <c r="I28" s="24"/>
      <c r="J28" s="549"/>
      <c r="K28" s="25"/>
    </row>
    <row r="29" spans="1:22" ht="30" x14ac:dyDescent="0.25">
      <c r="A29" s="72"/>
      <c r="B29" s="30" t="s">
        <v>65</v>
      </c>
      <c r="C29" s="24"/>
      <c r="D29" s="31" t="s">
        <v>10</v>
      </c>
      <c r="E29" s="47" t="s">
        <v>25</v>
      </c>
      <c r="F29" s="14"/>
      <c r="G29" s="48"/>
      <c r="H29" s="20" t="e">
        <f>ROUND(+H15/H27,2)</f>
        <v>#DIV/0!</v>
      </c>
      <c r="I29" s="24"/>
      <c r="J29" s="548"/>
      <c r="K29" s="25"/>
    </row>
    <row r="30" spans="1:22" ht="15.75" x14ac:dyDescent="0.25">
      <c r="A30" s="72"/>
      <c r="B30" s="37"/>
      <c r="C30" s="24"/>
      <c r="D30" s="38"/>
      <c r="E30" s="45"/>
      <c r="F30" s="14"/>
      <c r="G30" s="14"/>
      <c r="H30" s="14"/>
      <c r="I30" s="24"/>
      <c r="J30" s="549"/>
      <c r="K30" s="25"/>
    </row>
    <row r="31" spans="1:22" ht="30" x14ac:dyDescent="0.25">
      <c r="A31" s="72"/>
      <c r="B31" s="30" t="s">
        <v>66</v>
      </c>
      <c r="C31" s="24"/>
      <c r="D31" s="31" t="s">
        <v>87</v>
      </c>
      <c r="E31" s="40" t="s">
        <v>26</v>
      </c>
      <c r="F31" s="14"/>
      <c r="G31" s="14"/>
      <c r="H31" s="17" t="e">
        <f>ROUND(+H29*H21,0)</f>
        <v>#DIV/0!</v>
      </c>
      <c r="I31" s="24"/>
      <c r="J31" s="548"/>
      <c r="K31" s="6"/>
    </row>
    <row r="32" spans="1:22" ht="15.75" x14ac:dyDescent="0.25">
      <c r="A32" s="72"/>
      <c r="B32" s="37"/>
      <c r="C32" s="24"/>
      <c r="D32" s="31"/>
      <c r="E32" s="49"/>
      <c r="F32" s="14"/>
      <c r="G32" s="14"/>
      <c r="H32" s="14"/>
      <c r="I32" s="24"/>
      <c r="J32" s="549"/>
      <c r="K32" s="6"/>
    </row>
    <row r="33" spans="1:21" ht="27.6" customHeight="1" x14ac:dyDescent="0.25">
      <c r="A33" s="72"/>
      <c r="B33" s="37"/>
      <c r="C33" s="24"/>
      <c r="D33" s="38"/>
      <c r="E33" s="50" t="s">
        <v>11</v>
      </c>
      <c r="F33" s="14"/>
      <c r="G33" s="14"/>
      <c r="H33" s="13"/>
      <c r="I33" s="24"/>
      <c r="J33" s="68"/>
      <c r="K33" s="25"/>
    </row>
    <row r="34" spans="1:21" ht="49.15" customHeight="1" x14ac:dyDescent="0.25">
      <c r="A34" s="72"/>
      <c r="B34" s="30" t="s">
        <v>67</v>
      </c>
      <c r="C34" s="24"/>
      <c r="D34" s="31" t="s">
        <v>31</v>
      </c>
      <c r="E34" s="51" t="s">
        <v>130</v>
      </c>
      <c r="F34" s="66"/>
      <c r="G34" s="14"/>
      <c r="H34" s="15">
        <f>ROUND(+F34,2)</f>
        <v>0</v>
      </c>
      <c r="I34" s="24"/>
      <c r="J34" s="548"/>
      <c r="K34" s="6"/>
    </row>
    <row r="35" spans="1:21" ht="3" customHeight="1" thickBot="1" x14ac:dyDescent="0.3">
      <c r="A35" s="72"/>
      <c r="B35" s="37"/>
      <c r="C35" s="24"/>
      <c r="D35" s="31"/>
      <c r="E35" s="51"/>
      <c r="F35" s="51"/>
      <c r="G35" s="51"/>
      <c r="H35" s="51"/>
      <c r="I35" s="24"/>
      <c r="J35" s="549"/>
      <c r="K35" s="6"/>
    </row>
    <row r="36" spans="1:21" ht="30.75" thickBot="1" x14ac:dyDescent="0.3">
      <c r="A36" s="72"/>
      <c r="B36" s="30" t="s">
        <v>68</v>
      </c>
      <c r="C36" s="24"/>
      <c r="D36" s="31" t="s">
        <v>91</v>
      </c>
      <c r="E36" s="52" t="s">
        <v>83</v>
      </c>
      <c r="F36" s="53"/>
      <c r="G36" s="14"/>
      <c r="H36" s="19" t="e">
        <f>ROUND(+H29+H34,2)</f>
        <v>#DIV/0!</v>
      </c>
      <c r="I36" s="24"/>
      <c r="J36" s="548"/>
      <c r="K36" s="6"/>
    </row>
    <row r="37" spans="1:21" ht="16.5" thickBot="1" x14ac:dyDescent="0.3">
      <c r="A37" s="72"/>
      <c r="B37" s="37"/>
      <c r="C37" s="24"/>
      <c r="D37" s="43"/>
      <c r="E37" s="54"/>
      <c r="F37" s="53"/>
      <c r="G37" s="14"/>
      <c r="H37" s="13"/>
      <c r="I37" s="24"/>
      <c r="J37" s="549"/>
      <c r="K37" s="6"/>
    </row>
    <row r="38" spans="1:21" ht="30.75" thickBot="1" x14ac:dyDescent="0.3">
      <c r="A38" s="72"/>
      <c r="B38" s="30" t="s">
        <v>69</v>
      </c>
      <c r="C38" s="24"/>
      <c r="D38" s="31" t="s">
        <v>92</v>
      </c>
      <c r="E38" s="52" t="s">
        <v>27</v>
      </c>
      <c r="F38" s="53"/>
      <c r="G38" s="14"/>
      <c r="H38" s="21" t="e">
        <f>ROUND(+H21*H36,0)</f>
        <v>#DIV/0!</v>
      </c>
      <c r="I38" s="24"/>
      <c r="J38" s="68"/>
      <c r="K38" s="6"/>
    </row>
    <row r="39" spans="1:21" s="42" customFormat="1" ht="27.6" customHeight="1" thickBot="1" x14ac:dyDescent="0.3">
      <c r="A39" s="73"/>
      <c r="B39" s="37"/>
      <c r="C39" s="24"/>
      <c r="D39" s="43"/>
      <c r="E39" s="55" t="s">
        <v>12</v>
      </c>
      <c r="F39" s="56"/>
      <c r="G39" s="57"/>
      <c r="H39" s="16"/>
      <c r="I39" s="58"/>
      <c r="J39" s="68"/>
      <c r="K39" s="59"/>
    </row>
    <row r="40" spans="1:21" ht="63" customHeight="1" thickBot="1" x14ac:dyDescent="0.3">
      <c r="A40" s="72"/>
      <c r="B40" s="34" t="s">
        <v>70</v>
      </c>
      <c r="C40" s="24"/>
      <c r="D40" s="31" t="s">
        <v>97</v>
      </c>
      <c r="E40" s="47" t="s">
        <v>98</v>
      </c>
      <c r="F40" s="66"/>
      <c r="G40" s="14"/>
      <c r="H40" s="19">
        <f>ROUND(+F40,2)</f>
        <v>0</v>
      </c>
      <c r="I40" s="24"/>
      <c r="J40" s="548"/>
      <c r="K40" s="6"/>
      <c r="L40" s="60"/>
    </row>
    <row r="41" spans="1:21" ht="16.5" thickBot="1" x14ac:dyDescent="0.3">
      <c r="A41" s="72"/>
      <c r="B41" s="37"/>
      <c r="C41" s="24"/>
      <c r="D41" s="43"/>
      <c r="E41" s="54"/>
      <c r="F41" s="53"/>
      <c r="G41" s="14"/>
      <c r="H41" s="13"/>
      <c r="I41" s="24"/>
      <c r="J41" s="549"/>
      <c r="K41" s="6"/>
    </row>
    <row r="42" spans="1:21" ht="30.75" thickBot="1" x14ac:dyDescent="0.3">
      <c r="A42" s="72"/>
      <c r="B42" s="30" t="s">
        <v>71</v>
      </c>
      <c r="C42" s="24"/>
      <c r="D42" s="31" t="s">
        <v>93</v>
      </c>
      <c r="E42" s="52" t="s">
        <v>28</v>
      </c>
      <c r="F42" s="14"/>
      <c r="G42" s="14"/>
      <c r="H42" s="22">
        <f>ROUND(+H40*H21,0)</f>
        <v>0</v>
      </c>
      <c r="I42" s="24"/>
      <c r="J42" s="68"/>
      <c r="K42" s="6"/>
      <c r="U42" s="42"/>
    </row>
    <row r="43" spans="1:21" ht="27.6" customHeight="1" x14ac:dyDescent="0.25">
      <c r="A43" s="72"/>
      <c r="B43" s="37"/>
      <c r="C43" s="24"/>
      <c r="D43" s="43"/>
      <c r="E43" s="55" t="s">
        <v>13</v>
      </c>
      <c r="F43" s="61"/>
      <c r="G43" s="14"/>
      <c r="H43" s="13"/>
      <c r="I43" s="24"/>
      <c r="J43" s="68"/>
      <c r="K43" s="6"/>
    </row>
    <row r="44" spans="1:21" ht="30" x14ac:dyDescent="0.25">
      <c r="A44" s="72"/>
      <c r="B44" s="30" t="s">
        <v>72</v>
      </c>
      <c r="C44" s="24"/>
      <c r="D44" s="31" t="s">
        <v>129</v>
      </c>
      <c r="E44" s="52" t="s">
        <v>21</v>
      </c>
      <c r="F44" s="14"/>
      <c r="G44" s="14"/>
      <c r="H44" s="17">
        <f>ROUND(+H42-H46-H48,0)</f>
        <v>0</v>
      </c>
      <c r="I44" s="24"/>
      <c r="J44" s="548"/>
      <c r="K44" s="6"/>
    </row>
    <row r="45" spans="1:21" ht="3" customHeight="1" x14ac:dyDescent="0.25">
      <c r="A45" s="72"/>
      <c r="B45" s="37"/>
      <c r="C45" s="24"/>
      <c r="D45" s="31"/>
      <c r="E45" s="52"/>
      <c r="F45" s="14"/>
      <c r="G45" s="14"/>
      <c r="H45" s="14"/>
      <c r="I45" s="24"/>
      <c r="J45" s="549"/>
      <c r="K45" s="6"/>
    </row>
    <row r="46" spans="1:21" ht="20.45" customHeight="1" x14ac:dyDescent="0.25">
      <c r="A46" s="72"/>
      <c r="B46" s="34" t="s">
        <v>73</v>
      </c>
      <c r="C46" s="24"/>
      <c r="D46" s="43" t="s">
        <v>14</v>
      </c>
      <c r="E46" s="52" t="s">
        <v>17</v>
      </c>
      <c r="F46" s="14"/>
      <c r="G46" s="14"/>
      <c r="H46" s="17">
        <f>ROUND(-(H40*H23),0)</f>
        <v>0</v>
      </c>
      <c r="I46" s="24"/>
      <c r="J46" s="548"/>
      <c r="K46" s="6"/>
    </row>
    <row r="47" spans="1:21" ht="3" customHeight="1" x14ac:dyDescent="0.25">
      <c r="A47" s="72"/>
      <c r="B47" s="37"/>
      <c r="C47" s="24"/>
      <c r="D47" s="43"/>
      <c r="E47" s="52"/>
      <c r="F47" s="14"/>
      <c r="G47" s="14"/>
      <c r="H47" s="14"/>
      <c r="I47" s="24"/>
      <c r="J47" s="549"/>
      <c r="K47" s="6"/>
    </row>
    <row r="48" spans="1:21" ht="30" x14ac:dyDescent="0.25">
      <c r="A48" s="72"/>
      <c r="B48" s="34" t="s">
        <v>74</v>
      </c>
      <c r="C48" s="24"/>
      <c r="D48" s="31" t="s">
        <v>30</v>
      </c>
      <c r="E48" s="52" t="s">
        <v>29</v>
      </c>
      <c r="F48" s="14"/>
      <c r="G48" s="14"/>
      <c r="H48" s="17">
        <f>ROUND(-(H40*H25),0)</f>
        <v>0</v>
      </c>
      <c r="I48" s="24"/>
      <c r="J48" s="548"/>
      <c r="K48" s="6"/>
    </row>
    <row r="49" spans="1:11" ht="3" customHeight="1" thickBot="1" x14ac:dyDescent="0.3">
      <c r="A49" s="72"/>
      <c r="B49" s="37"/>
      <c r="C49" s="24"/>
      <c r="D49" s="31"/>
      <c r="E49" s="52"/>
      <c r="F49" s="14"/>
      <c r="G49" s="14"/>
      <c r="H49" s="62"/>
      <c r="I49" s="24"/>
      <c r="J49" s="549"/>
      <c r="K49" s="6"/>
    </row>
    <row r="50" spans="1:11" ht="30" thickBot="1" x14ac:dyDescent="0.3">
      <c r="A50" s="72"/>
      <c r="B50" s="34" t="s">
        <v>75</v>
      </c>
      <c r="C50" s="24"/>
      <c r="D50" s="31" t="s">
        <v>86</v>
      </c>
      <c r="E50" s="52" t="s">
        <v>28</v>
      </c>
      <c r="F50" s="14"/>
      <c r="G50" s="14"/>
      <c r="H50" s="8">
        <f>ROUND(SUM(H44:H48),0)</f>
        <v>0</v>
      </c>
      <c r="I50" s="24"/>
      <c r="J50" s="548"/>
      <c r="K50" s="6"/>
    </row>
    <row r="51" spans="1:11" ht="16.5" thickBot="1" x14ac:dyDescent="0.3">
      <c r="A51" s="72"/>
      <c r="B51" s="37"/>
      <c r="C51" s="24"/>
      <c r="D51" s="43"/>
      <c r="E51" s="63"/>
      <c r="F51" s="14"/>
      <c r="G51" s="14"/>
      <c r="H51" s="13"/>
      <c r="I51" s="24"/>
      <c r="J51" s="549"/>
      <c r="K51" s="6"/>
    </row>
    <row r="52" spans="1:11" ht="45.75" thickBot="1" x14ac:dyDescent="0.3">
      <c r="A52" s="72"/>
      <c r="B52" s="30" t="s">
        <v>76</v>
      </c>
      <c r="C52" s="24"/>
      <c r="D52" s="31" t="s">
        <v>15</v>
      </c>
      <c r="E52" s="47" t="s">
        <v>96</v>
      </c>
      <c r="F52" s="14"/>
      <c r="G52" s="14"/>
      <c r="H52" s="23" t="e">
        <f>ROUND(+H36-H40,2)</f>
        <v>#DIV/0!</v>
      </c>
      <c r="I52" s="24"/>
      <c r="J52" s="68"/>
      <c r="K52" s="6"/>
    </row>
    <row r="53" spans="1:11" ht="15" customHeight="1" thickBot="1" x14ac:dyDescent="0.3">
      <c r="A53" s="72"/>
      <c r="B53" s="74" t="s">
        <v>128</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sheetProtection algorithmName="SHA-512" hashValue="iWEWnQwYQFFq/slhvXFNR5TaHsQ/Ga6EvqHNvfl/uyfdmc9FlKd09UJlGOixnbBvv3ZC6wGCVcrHcHSM6c7S6A==" saltValue="BulnE4f1VNTzePANHD7tMQ==" spinCount="100000" sheet="1" objects="1" scenarios="1" formatColumns="0"/>
  <mergeCells count="28">
    <mergeCell ref="J27:J28"/>
    <mergeCell ref="D2:H2"/>
    <mergeCell ref="D6:H6"/>
    <mergeCell ref="D3:H3"/>
    <mergeCell ref="D4:H4"/>
    <mergeCell ref="D5:H5"/>
    <mergeCell ref="J9:J10"/>
    <mergeCell ref="J11:J12"/>
    <mergeCell ref="J13:J14"/>
    <mergeCell ref="J15:J16"/>
    <mergeCell ref="J17:J18"/>
    <mergeCell ref="H7:H8"/>
    <mergeCell ref="D1:H1"/>
    <mergeCell ref="J50:J51"/>
    <mergeCell ref="J7:J8"/>
    <mergeCell ref="J4:J6"/>
    <mergeCell ref="J44:J45"/>
    <mergeCell ref="J46:J47"/>
    <mergeCell ref="J48:J49"/>
    <mergeCell ref="J29:J30"/>
    <mergeCell ref="J31:J32"/>
    <mergeCell ref="J36:J37"/>
    <mergeCell ref="J40:J41"/>
    <mergeCell ref="J19:J20"/>
    <mergeCell ref="J21:J22"/>
    <mergeCell ref="J23:J24"/>
    <mergeCell ref="J25:J26"/>
    <mergeCell ref="J34:J35"/>
  </mergeCells>
  <hyperlinks>
    <hyperlink ref="B9" location="Instructions!C5" display="Instructions!C5" xr:uid="{00000000-0004-0000-0200-000000000000}"/>
    <hyperlink ref="B11" location="Instructions!C6" display="(2) Instructions" xr:uid="{00000000-0004-0000-0200-000001000000}"/>
    <hyperlink ref="B13" location="Instructions!C7" display="Instructions!C7" xr:uid="{00000000-0004-0000-0200-000002000000}"/>
    <hyperlink ref="B15" location="Instructions!C8" display="Instructions!C8" xr:uid="{00000000-0004-0000-0200-000003000000}"/>
    <hyperlink ref="B17" location="Instructions!C9" display="Instructions!C9" xr:uid="{00000000-0004-0000-0200-000004000000}"/>
    <hyperlink ref="B19" location="Instructions!C10" display="Instructions!C10" xr:uid="{00000000-0004-0000-0200-000005000000}"/>
    <hyperlink ref="B21" location="Instructions!C11" display="Instructions!C11" xr:uid="{00000000-0004-0000-0200-000006000000}"/>
    <hyperlink ref="B23" location="Instructions!C12" display="(8) Instructions" xr:uid="{00000000-0004-0000-0200-000007000000}"/>
    <hyperlink ref="B25" location="Instructions!C13" display="Instructions!C13" xr:uid="{00000000-0004-0000-0200-000008000000}"/>
    <hyperlink ref="B27" location="Instructions!C14" display="Instructions!C14" xr:uid="{00000000-0004-0000-0200-000009000000}"/>
    <hyperlink ref="B29" location="Instructions!C15" display="Instructions!C15" xr:uid="{00000000-0004-0000-0200-00000A000000}"/>
    <hyperlink ref="B31" location="Instructions!C16" display="Instructions!C16" xr:uid="{00000000-0004-0000-0200-00000B000000}"/>
    <hyperlink ref="B34" location="Instructions!C18" display="Instructions!C18" xr:uid="{00000000-0004-0000-0200-00000C000000}"/>
    <hyperlink ref="B36" location="Instructions!C19" display="Instructions!C19" xr:uid="{00000000-0004-0000-0200-00000D000000}"/>
    <hyperlink ref="B38" location="Instructions!C20" display="Instructions!C20" xr:uid="{00000000-0004-0000-0200-00000E000000}"/>
    <hyperlink ref="B40" location="Instructions!C22" display="(16) Instructions" xr:uid="{00000000-0004-0000-0200-00000F000000}"/>
    <hyperlink ref="B42" location="Instructions!C23" display="Instructions!C23" xr:uid="{00000000-0004-0000-0200-000010000000}"/>
    <hyperlink ref="B44" location="Instructions!C25" display="Instructions!C25" xr:uid="{00000000-0004-0000-0200-000011000000}"/>
    <hyperlink ref="B46" location="Instructions!C26" display="(19) Instructions" xr:uid="{00000000-0004-0000-0200-000012000000}"/>
    <hyperlink ref="B48" location="Instructions!C27" display="(20) Instructions" xr:uid="{00000000-0004-0000-0200-000013000000}"/>
    <hyperlink ref="B50" location="Instructions!C28" display="(21) Instructions" xr:uid="{00000000-0004-0000-0200-000014000000}"/>
    <hyperlink ref="B52" location="Instructions!C29" display="Instructions!C29" xr:uid="{00000000-0004-0000-0200-000015000000}"/>
  </hyperlinks>
  <pageMargins left="0.25" right="0" top="0.25" bottom="0.25" header="0.3" footer="0.3"/>
  <pageSetup scale="63" orientation="portrait" cellComments="asDisplayed" r:id="rId1"/>
  <headerFooter alignWithMargins="0"/>
  <rowBreaks count="2" manualBreakCount="2">
    <brk id="52" min="3" max="7" man="1"/>
    <brk id="87" min="3" max="7"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6EDC5-349C-4696-96BD-631AB75CD137}">
  <dimension ref="A1:J115"/>
  <sheetViews>
    <sheetView zoomScale="80" zoomScaleNormal="80" workbookViewId="0">
      <selection activeCell="A5" sqref="A5:E5"/>
    </sheetView>
  </sheetViews>
  <sheetFormatPr defaultColWidth="8.7109375" defaultRowHeight="12.75" x14ac:dyDescent="0.2"/>
  <cols>
    <col min="1" max="1" width="92.85546875" style="85" customWidth="1"/>
    <col min="2" max="2" width="17.140625" style="84" customWidth="1"/>
    <col min="3" max="3" width="1.7109375" style="84" customWidth="1"/>
    <col min="4" max="4" width="16.5703125" style="84" customWidth="1"/>
    <col min="5" max="5" width="18.28515625" style="84" customWidth="1"/>
    <col min="6" max="6" width="8.7109375" style="84"/>
    <col min="7" max="7" width="7.42578125" style="84" customWidth="1"/>
    <col min="8" max="16384" width="8.7109375" style="84"/>
  </cols>
  <sheetData>
    <row r="1" spans="1:9" ht="23.25" x14ac:dyDescent="0.35">
      <c r="A1" s="573" t="s">
        <v>228</v>
      </c>
      <c r="B1" s="573"/>
      <c r="C1" s="573"/>
      <c r="D1" s="573"/>
      <c r="E1" s="573"/>
      <c r="F1" s="167"/>
      <c r="G1" s="112"/>
      <c r="H1" s="102"/>
      <c r="I1" s="102"/>
    </row>
    <row r="2" spans="1:9" ht="20.25" x14ac:dyDescent="0.3">
      <c r="A2" s="574" t="s">
        <v>227</v>
      </c>
      <c r="B2" s="574"/>
      <c r="C2" s="574"/>
      <c r="D2" s="574"/>
      <c r="E2" s="574"/>
      <c r="F2" s="167"/>
      <c r="G2" s="112"/>
      <c r="H2" s="102"/>
      <c r="I2" s="102"/>
    </row>
    <row r="3" spans="1:9" ht="9" customHeight="1" x14ac:dyDescent="0.25">
      <c r="A3" s="168"/>
      <c r="B3" s="164"/>
      <c r="C3" s="164"/>
      <c r="D3" s="164"/>
      <c r="E3" s="164"/>
      <c r="F3" s="167"/>
      <c r="G3" s="112"/>
      <c r="H3" s="102"/>
      <c r="I3" s="102"/>
    </row>
    <row r="4" spans="1:9" ht="18" customHeight="1" x14ac:dyDescent="0.25">
      <c r="A4" s="166" t="s">
        <v>136</v>
      </c>
      <c r="B4" s="165"/>
      <c r="C4" s="165"/>
      <c r="D4" s="164"/>
      <c r="E4" s="164"/>
      <c r="F4" s="117"/>
      <c r="G4" s="112"/>
      <c r="H4" s="102"/>
      <c r="I4" s="102"/>
    </row>
    <row r="5" spans="1:9" ht="23.25" customHeight="1" x14ac:dyDescent="0.35">
      <c r="A5" s="575" t="s">
        <v>226</v>
      </c>
      <c r="B5" s="575"/>
      <c r="C5" s="575"/>
      <c r="D5" s="575"/>
      <c r="E5" s="575"/>
      <c r="F5" s="117"/>
      <c r="G5" s="112"/>
      <c r="H5" s="102"/>
      <c r="I5" s="102"/>
    </row>
    <row r="6" spans="1:9" ht="29.45" customHeight="1" x14ac:dyDescent="0.35">
      <c r="A6" s="575" t="s">
        <v>225</v>
      </c>
      <c r="B6" s="575"/>
      <c r="C6" s="575"/>
      <c r="D6" s="575"/>
      <c r="E6" s="575"/>
      <c r="F6" s="117"/>
      <c r="G6" s="112"/>
      <c r="H6" s="102"/>
      <c r="I6" s="102"/>
    </row>
    <row r="7" spans="1:9" ht="10.5" customHeight="1" x14ac:dyDescent="0.35">
      <c r="A7" s="163"/>
      <c r="B7" s="163"/>
      <c r="C7" s="163"/>
      <c r="D7" s="163"/>
      <c r="E7" s="163"/>
      <c r="F7" s="117"/>
      <c r="G7" s="112"/>
      <c r="H7" s="102"/>
      <c r="I7" s="102"/>
    </row>
    <row r="8" spans="1:9" ht="29.25" customHeight="1" x14ac:dyDescent="0.25">
      <c r="A8" s="162" t="s">
        <v>224</v>
      </c>
      <c r="B8" s="161" t="s">
        <v>223</v>
      </c>
      <c r="C8" s="160"/>
      <c r="D8" s="159"/>
      <c r="E8" s="159"/>
      <c r="F8" s="117"/>
      <c r="G8" s="112"/>
      <c r="H8" s="102"/>
      <c r="I8" s="102"/>
    </row>
    <row r="9" spans="1:9" ht="30" customHeight="1" x14ac:dyDescent="0.25">
      <c r="A9" s="158" t="s">
        <v>222</v>
      </c>
      <c r="B9" s="157" t="s">
        <v>221</v>
      </c>
      <c r="C9" s="156"/>
      <c r="D9" s="156"/>
      <c r="E9" s="156"/>
      <c r="F9" s="117"/>
      <c r="G9" s="112"/>
      <c r="H9" s="102"/>
      <c r="I9" s="102"/>
    </row>
    <row r="10" spans="1:9" ht="15.75" x14ac:dyDescent="0.25">
      <c r="A10" s="155"/>
      <c r="B10" s="154"/>
      <c r="C10" s="154"/>
      <c r="D10" s="102"/>
      <c r="E10" s="153" t="s">
        <v>220</v>
      </c>
      <c r="F10" s="117"/>
      <c r="G10" s="112"/>
    </row>
    <row r="11" spans="1:9" x14ac:dyDescent="0.2">
      <c r="A11" s="152"/>
      <c r="B11" s="102"/>
      <c r="C11" s="102"/>
      <c r="D11" s="102"/>
      <c r="E11" s="151" t="s">
        <v>219</v>
      </c>
      <c r="F11" s="117"/>
    </row>
    <row r="12" spans="1:9" ht="20.100000000000001" customHeight="1" x14ac:dyDescent="0.25">
      <c r="A12" s="116" t="s">
        <v>218</v>
      </c>
      <c r="B12" s="102"/>
      <c r="C12" s="102"/>
      <c r="E12" s="102"/>
      <c r="F12" s="117"/>
      <c r="G12" s="102"/>
    </row>
    <row r="13" spans="1:9" ht="34.9" customHeight="1" thickBot="1" x14ac:dyDescent="0.3">
      <c r="A13" s="150" t="s">
        <v>217</v>
      </c>
      <c r="B13" s="120"/>
      <c r="C13" s="110"/>
      <c r="D13" s="142"/>
      <c r="E13" s="106" t="s">
        <v>216</v>
      </c>
      <c r="F13" s="117"/>
      <c r="G13" s="102"/>
    </row>
    <row r="14" spans="1:9" ht="10.15" customHeight="1" thickTop="1" x14ac:dyDescent="0.25">
      <c r="A14" s="147"/>
      <c r="B14" s="120"/>
      <c r="C14" s="110"/>
      <c r="D14" s="120"/>
      <c r="E14" s="115"/>
      <c r="F14" s="117"/>
    </row>
    <row r="15" spans="1:9" ht="20.100000000000001" customHeight="1" thickBot="1" x14ac:dyDescent="0.3">
      <c r="A15" s="149" t="s">
        <v>215</v>
      </c>
      <c r="B15" s="148">
        <f>+D13*0.005</f>
        <v>0</v>
      </c>
      <c r="C15" s="110"/>
      <c r="D15" s="144">
        <f>+B15</f>
        <v>0</v>
      </c>
      <c r="E15" s="106" t="s">
        <v>1</v>
      </c>
      <c r="F15" s="117"/>
      <c r="G15" s="102"/>
    </row>
    <row r="16" spans="1:9" ht="10.15" customHeight="1" thickTop="1" x14ac:dyDescent="0.25">
      <c r="A16" s="147"/>
      <c r="B16" s="120"/>
      <c r="C16" s="110"/>
      <c r="D16" s="120"/>
      <c r="E16" s="115"/>
      <c r="F16" s="117"/>
      <c r="G16" s="102"/>
    </row>
    <row r="17" spans="1:7" ht="33.6" customHeight="1" thickBot="1" x14ac:dyDescent="0.3">
      <c r="A17" s="146" t="s">
        <v>214</v>
      </c>
      <c r="B17" s="135"/>
      <c r="C17" s="110"/>
      <c r="D17" s="119">
        <f>+B17</f>
        <v>0</v>
      </c>
      <c r="E17" s="106" t="s">
        <v>213</v>
      </c>
      <c r="F17" s="117"/>
      <c r="G17" s="112"/>
    </row>
    <row r="18" spans="1:7" ht="10.15" customHeight="1" thickTop="1" x14ac:dyDescent="0.25">
      <c r="A18" s="126"/>
      <c r="B18" s="132"/>
      <c r="C18" s="110"/>
      <c r="D18" s="120"/>
      <c r="E18" s="130"/>
      <c r="F18" s="117"/>
      <c r="G18" s="112"/>
    </row>
    <row r="19" spans="1:7" ht="23.25" customHeight="1" thickBot="1" x14ac:dyDescent="0.3">
      <c r="A19" s="145" t="s">
        <v>18</v>
      </c>
      <c r="B19" s="120"/>
      <c r="C19" s="110"/>
      <c r="D19" s="144">
        <f>+D13+D15+D17</f>
        <v>0</v>
      </c>
      <c r="E19" s="106" t="s">
        <v>188</v>
      </c>
      <c r="F19" s="117"/>
      <c r="G19" s="112"/>
    </row>
    <row r="20" spans="1:7" ht="24" customHeight="1" thickTop="1" x14ac:dyDescent="0.25">
      <c r="A20" s="116" t="s">
        <v>212</v>
      </c>
      <c r="B20" s="120"/>
      <c r="C20" s="110"/>
      <c r="D20" s="120"/>
      <c r="E20" s="115" t="s">
        <v>3</v>
      </c>
      <c r="F20" s="117"/>
      <c r="G20" s="112"/>
    </row>
    <row r="21" spans="1:7" ht="51.75" customHeight="1" x14ac:dyDescent="0.2">
      <c r="A21" s="572" t="s">
        <v>211</v>
      </c>
      <c r="B21" s="572"/>
      <c r="C21" s="572"/>
      <c r="D21" s="572"/>
      <c r="E21" s="572"/>
      <c r="F21" s="117"/>
      <c r="G21" s="112"/>
    </row>
    <row r="22" spans="1:7" ht="34.15" customHeight="1" thickBot="1" x14ac:dyDescent="0.3">
      <c r="A22" s="143" t="s">
        <v>210</v>
      </c>
      <c r="B22" s="142"/>
      <c r="C22" s="110"/>
      <c r="D22" s="141">
        <f>+B22/1000</f>
        <v>0</v>
      </c>
      <c r="E22" s="106" t="s">
        <v>209</v>
      </c>
      <c r="F22" s="117"/>
      <c r="G22" s="112"/>
    </row>
    <row r="23" spans="1:7" ht="10.15" customHeight="1" thickTop="1" x14ac:dyDescent="0.25">
      <c r="A23" s="118"/>
      <c r="B23" s="120"/>
      <c r="C23" s="110"/>
      <c r="D23" s="140"/>
      <c r="E23" s="130"/>
      <c r="F23" s="117"/>
      <c r="G23" s="102"/>
    </row>
    <row r="24" spans="1:7" ht="48" customHeight="1" thickBot="1" x14ac:dyDescent="0.3">
      <c r="A24" s="137" t="s">
        <v>208</v>
      </c>
      <c r="B24" s="139"/>
      <c r="C24" s="110"/>
      <c r="D24" s="134">
        <f>+B24/1000</f>
        <v>0</v>
      </c>
      <c r="E24" s="138" t="s">
        <v>207</v>
      </c>
      <c r="F24" s="117"/>
      <c r="G24" s="102"/>
    </row>
    <row r="25" spans="1:7" ht="10.15" customHeight="1" thickTop="1" x14ac:dyDescent="0.25">
      <c r="A25" s="137"/>
      <c r="B25" s="136"/>
      <c r="C25" s="110"/>
      <c r="D25" s="131"/>
      <c r="E25" s="115"/>
      <c r="F25" s="117"/>
      <c r="G25" s="102"/>
    </row>
    <row r="26" spans="1:7" ht="24" customHeight="1" thickBot="1" x14ac:dyDescent="0.3">
      <c r="A26" s="118" t="s">
        <v>206</v>
      </c>
      <c r="B26" s="120"/>
      <c r="C26" s="110"/>
      <c r="D26" s="134">
        <f>+D22+D24</f>
        <v>0</v>
      </c>
      <c r="E26" s="106" t="s">
        <v>194</v>
      </c>
      <c r="F26" s="117"/>
      <c r="G26" s="102"/>
    </row>
    <row r="27" spans="1:7" ht="10.15" customHeight="1" thickTop="1" x14ac:dyDescent="0.25">
      <c r="A27" s="118"/>
      <c r="B27" s="120"/>
      <c r="C27" s="110"/>
      <c r="D27" s="131"/>
      <c r="E27" s="130"/>
      <c r="F27" s="117"/>
      <c r="G27" s="102"/>
    </row>
    <row r="28" spans="1:7" ht="43.9" customHeight="1" thickBot="1" x14ac:dyDescent="0.3">
      <c r="A28" s="133" t="s">
        <v>205</v>
      </c>
      <c r="B28" s="135"/>
      <c r="C28" s="110"/>
      <c r="D28" s="134">
        <f>+B28/1000</f>
        <v>0</v>
      </c>
      <c r="E28" s="106" t="s">
        <v>204</v>
      </c>
      <c r="F28" s="117"/>
      <c r="G28" s="112"/>
    </row>
    <row r="29" spans="1:7" ht="10.15" customHeight="1" thickTop="1" x14ac:dyDescent="0.25">
      <c r="A29" s="133"/>
      <c r="B29" s="132"/>
      <c r="C29" s="110"/>
      <c r="D29" s="131"/>
      <c r="E29" s="130"/>
      <c r="F29" s="117"/>
      <c r="G29" s="112"/>
    </row>
    <row r="30" spans="1:7" ht="45.6" customHeight="1" thickBot="1" x14ac:dyDescent="0.3">
      <c r="A30" s="133" t="s">
        <v>203</v>
      </c>
      <c r="B30" s="135"/>
      <c r="C30" s="110"/>
      <c r="D30" s="134">
        <f>+B30/1000</f>
        <v>0</v>
      </c>
      <c r="E30" s="106" t="s">
        <v>202</v>
      </c>
      <c r="F30" s="117"/>
      <c r="G30" s="102"/>
    </row>
    <row r="31" spans="1:7" ht="10.15" customHeight="1" thickTop="1" x14ac:dyDescent="0.25">
      <c r="A31" s="133"/>
      <c r="B31" s="132"/>
      <c r="C31" s="110"/>
      <c r="D31" s="131"/>
      <c r="E31" s="130"/>
      <c r="F31" s="117"/>
      <c r="G31" s="102"/>
    </row>
    <row r="32" spans="1:7" ht="20.100000000000001" customHeight="1" thickBot="1" x14ac:dyDescent="0.3">
      <c r="A32" s="126" t="s">
        <v>24</v>
      </c>
      <c r="B32" s="120"/>
      <c r="C32" s="110"/>
      <c r="D32" s="123">
        <f>+D26+D28+D30</f>
        <v>0</v>
      </c>
      <c r="E32" s="106" t="s">
        <v>201</v>
      </c>
      <c r="F32" s="117"/>
      <c r="G32" s="112"/>
    </row>
    <row r="33" spans="1:7" ht="10.15" customHeight="1" thickTop="1" x14ac:dyDescent="0.25">
      <c r="A33" s="127"/>
      <c r="B33" s="120"/>
      <c r="C33" s="110"/>
      <c r="D33" s="129"/>
      <c r="E33" s="115" t="s">
        <v>3</v>
      </c>
      <c r="F33" s="117"/>
      <c r="G33" s="112"/>
    </row>
    <row r="34" spans="1:7" ht="17.100000000000001" customHeight="1" thickBot="1" x14ac:dyDescent="0.3">
      <c r="A34" s="126" t="s">
        <v>200</v>
      </c>
      <c r="B34" s="120"/>
      <c r="C34" s="128"/>
      <c r="D34" s="121" t="e">
        <f>D19/D32</f>
        <v>#DIV/0!</v>
      </c>
      <c r="E34" s="106" t="s">
        <v>192</v>
      </c>
      <c r="F34" s="117"/>
      <c r="G34" s="112"/>
    </row>
    <row r="35" spans="1:7" ht="10.15" customHeight="1" thickTop="1" x14ac:dyDescent="0.25">
      <c r="A35" s="127"/>
      <c r="B35" s="120"/>
      <c r="C35" s="110"/>
      <c r="D35" s="120"/>
      <c r="E35" s="115"/>
      <c r="F35" s="117"/>
      <c r="G35" s="112"/>
    </row>
    <row r="36" spans="1:7" ht="20.100000000000001" customHeight="1" thickBot="1" x14ac:dyDescent="0.3">
      <c r="A36" s="126" t="s">
        <v>199</v>
      </c>
      <c r="B36" s="98"/>
      <c r="C36" s="124"/>
      <c r="D36" s="123">
        <f>+D32</f>
        <v>0</v>
      </c>
      <c r="E36" s="106" t="s">
        <v>7</v>
      </c>
      <c r="F36" s="117"/>
      <c r="G36" s="112"/>
    </row>
    <row r="37" spans="1:7" ht="20.100000000000001" customHeight="1" thickTop="1" thickBot="1" x14ac:dyDescent="0.3">
      <c r="A37" s="126" t="s">
        <v>198</v>
      </c>
      <c r="B37" s="125">
        <f>-D28</f>
        <v>0</v>
      </c>
      <c r="C37" s="124"/>
      <c r="D37" s="107"/>
      <c r="E37" s="115"/>
      <c r="F37" s="117"/>
      <c r="G37" s="112"/>
    </row>
    <row r="38" spans="1:7" ht="20.100000000000001" customHeight="1" thickTop="1" thickBot="1" x14ac:dyDescent="0.3">
      <c r="A38" s="126" t="s">
        <v>197</v>
      </c>
      <c r="B38" s="125">
        <f>-D30</f>
        <v>0</v>
      </c>
      <c r="C38" s="124"/>
      <c r="D38" s="123">
        <f>+B37+B38</f>
        <v>0</v>
      </c>
      <c r="E38" s="106" t="s">
        <v>196</v>
      </c>
      <c r="F38" s="117"/>
      <c r="G38" s="112"/>
    </row>
    <row r="39" spans="1:7" ht="10.15" customHeight="1" thickTop="1" x14ac:dyDescent="0.25">
      <c r="A39" s="118"/>
      <c r="B39" s="124"/>
      <c r="C39" s="124"/>
      <c r="D39" s="107"/>
      <c r="E39" s="115"/>
      <c r="F39" s="117"/>
      <c r="G39" s="112"/>
    </row>
    <row r="40" spans="1:7" ht="20.100000000000001" customHeight="1" thickBot="1" x14ac:dyDescent="0.3">
      <c r="A40" s="118" t="s">
        <v>195</v>
      </c>
      <c r="B40" s="124"/>
      <c r="C40" s="124"/>
      <c r="D40" s="123">
        <f>D36+D38</f>
        <v>0</v>
      </c>
      <c r="E40" s="106" t="s">
        <v>194</v>
      </c>
      <c r="F40" s="117"/>
      <c r="G40" s="112"/>
    </row>
    <row r="41" spans="1:7" ht="10.15" customHeight="1" thickTop="1" x14ac:dyDescent="0.25">
      <c r="A41" s="122"/>
      <c r="B41" s="110" t="s">
        <v>3</v>
      </c>
      <c r="C41" s="110"/>
      <c r="D41" s="120" t="s">
        <v>3</v>
      </c>
      <c r="E41" s="115" t="s">
        <v>3</v>
      </c>
      <c r="F41" s="117"/>
      <c r="G41" s="102"/>
    </row>
    <row r="42" spans="1:7" ht="20.100000000000001" customHeight="1" thickBot="1" x14ac:dyDescent="0.3">
      <c r="A42" s="90" t="s">
        <v>193</v>
      </c>
      <c r="B42" s="110" t="s">
        <v>3</v>
      </c>
      <c r="C42" s="110"/>
      <c r="D42" s="121" t="e">
        <f>+D34</f>
        <v>#DIV/0!</v>
      </c>
      <c r="E42" s="106" t="s">
        <v>192</v>
      </c>
      <c r="F42" s="117"/>
      <c r="G42" s="112"/>
    </row>
    <row r="43" spans="1:7" ht="10.15" customHeight="1" thickTop="1" x14ac:dyDescent="0.25">
      <c r="A43" s="86"/>
      <c r="B43" s="110"/>
      <c r="C43" s="110"/>
      <c r="D43" s="120"/>
      <c r="E43" s="115"/>
      <c r="F43" s="117"/>
      <c r="G43" s="112"/>
    </row>
    <row r="44" spans="1:7" ht="20.100000000000001" customHeight="1" thickBot="1" x14ac:dyDescent="0.3">
      <c r="A44" s="90" t="s">
        <v>191</v>
      </c>
      <c r="B44" s="110"/>
      <c r="C44" s="110"/>
      <c r="D44" s="119" t="e">
        <f>D42*D40</f>
        <v>#DIV/0!</v>
      </c>
      <c r="E44" s="106" t="s">
        <v>182</v>
      </c>
      <c r="F44" s="117"/>
      <c r="G44" s="102"/>
    </row>
    <row r="45" spans="1:7" ht="10.15" customHeight="1" thickTop="1" x14ac:dyDescent="0.25">
      <c r="A45" s="118"/>
      <c r="B45" s="110"/>
      <c r="C45" s="110"/>
      <c r="D45" s="107"/>
      <c r="E45" s="115"/>
      <c r="F45" s="117"/>
      <c r="G45" s="112"/>
    </row>
    <row r="46" spans="1:7" ht="20.100000000000001" customHeight="1" x14ac:dyDescent="0.25">
      <c r="A46" s="116" t="s">
        <v>190</v>
      </c>
      <c r="B46" s="110"/>
      <c r="C46" s="110"/>
      <c r="D46" s="107" t="s">
        <v>3</v>
      </c>
      <c r="E46" s="115" t="s">
        <v>3</v>
      </c>
      <c r="F46" s="112"/>
      <c r="G46" s="102"/>
    </row>
    <row r="47" spans="1:7" ht="20.100000000000001" customHeight="1" thickBot="1" x14ac:dyDescent="0.3">
      <c r="A47" s="111" t="s">
        <v>189</v>
      </c>
      <c r="B47" s="110"/>
      <c r="C47" s="110"/>
      <c r="D47" s="114" t="e">
        <f>+D44-D48-D49</f>
        <v>#DIV/0!</v>
      </c>
      <c r="E47" s="106" t="s">
        <v>188</v>
      </c>
      <c r="F47" s="112"/>
      <c r="G47" s="102"/>
    </row>
    <row r="48" spans="1:7" ht="20.100000000000001" customHeight="1" thickBot="1" x14ac:dyDescent="0.3">
      <c r="A48" s="111" t="s">
        <v>187</v>
      </c>
      <c r="B48" s="110"/>
      <c r="C48" s="110"/>
      <c r="D48" s="113" t="e">
        <f>+D42*B37</f>
        <v>#DIV/0!</v>
      </c>
      <c r="E48" s="106" t="s">
        <v>186</v>
      </c>
      <c r="F48" s="112"/>
      <c r="G48" s="102"/>
    </row>
    <row r="49" spans="1:10" ht="20.100000000000001" customHeight="1" thickBot="1" x14ac:dyDescent="0.3">
      <c r="A49" s="111" t="s">
        <v>185</v>
      </c>
      <c r="B49" s="110"/>
      <c r="C49" s="110"/>
      <c r="D49" s="109" t="e">
        <f>+D42*B38</f>
        <v>#DIV/0!</v>
      </c>
      <c r="E49" s="106" t="s">
        <v>184</v>
      </c>
      <c r="F49" s="102"/>
      <c r="G49" s="102"/>
    </row>
    <row r="50" spans="1:10" ht="20.100000000000001" customHeight="1" thickTop="1" thickBot="1" x14ac:dyDescent="0.3">
      <c r="A50" s="90" t="s">
        <v>183</v>
      </c>
      <c r="B50" s="105"/>
      <c r="C50" s="105"/>
      <c r="D50" s="108" t="e">
        <f>SUM(D47:D49)</f>
        <v>#DIV/0!</v>
      </c>
      <c r="E50" s="106" t="s">
        <v>182</v>
      </c>
      <c r="F50" s="102"/>
      <c r="G50" s="102"/>
    </row>
    <row r="51" spans="1:10" ht="10.15" customHeight="1" thickTop="1" x14ac:dyDescent="0.25">
      <c r="A51" s="90"/>
      <c r="B51" s="105"/>
      <c r="C51" s="105"/>
      <c r="D51" s="107"/>
      <c r="E51" s="106"/>
      <c r="F51" s="102"/>
      <c r="G51" s="102"/>
    </row>
    <row r="52" spans="1:10" ht="20.100000000000001" customHeight="1" x14ac:dyDescent="0.2">
      <c r="A52" s="86" t="s">
        <v>137</v>
      </c>
      <c r="B52" s="105"/>
      <c r="C52" s="105"/>
      <c r="D52" s="104"/>
      <c r="E52" s="103"/>
      <c r="F52" s="102"/>
      <c r="G52" s="102"/>
    </row>
    <row r="53" spans="1:10" ht="15.75" x14ac:dyDescent="0.25">
      <c r="A53" s="101" t="s">
        <v>181</v>
      </c>
      <c r="B53" s="100"/>
      <c r="C53" s="100"/>
      <c r="D53" s="88"/>
      <c r="E53" s="88"/>
      <c r="F53" s="88"/>
      <c r="G53" s="88"/>
      <c r="H53" s="88"/>
      <c r="I53" s="88"/>
      <c r="J53" s="88"/>
    </row>
    <row r="54" spans="1:10" ht="15" x14ac:dyDescent="0.2">
      <c r="A54" s="89" t="s">
        <v>180</v>
      </c>
      <c r="B54" s="100"/>
      <c r="C54" s="100"/>
      <c r="D54" s="88"/>
      <c r="E54" s="88"/>
      <c r="F54" s="88"/>
      <c r="G54" s="88"/>
      <c r="H54" s="88"/>
      <c r="I54" s="88"/>
      <c r="J54" s="88"/>
    </row>
    <row r="55" spans="1:10" ht="15" x14ac:dyDescent="0.2">
      <c r="A55" s="89" t="s">
        <v>179</v>
      </c>
      <c r="B55" s="100"/>
      <c r="C55" s="100"/>
      <c r="D55" s="88"/>
      <c r="E55" s="88"/>
      <c r="F55" s="88"/>
      <c r="G55" s="88"/>
      <c r="H55" s="88"/>
      <c r="I55" s="88"/>
      <c r="J55" s="88"/>
    </row>
    <row r="56" spans="1:10" ht="15" x14ac:dyDescent="0.2">
      <c r="A56" s="89"/>
      <c r="B56" s="100"/>
      <c r="C56" s="100"/>
      <c r="D56" s="88"/>
      <c r="E56" s="88"/>
      <c r="F56" s="88"/>
      <c r="G56" s="88"/>
      <c r="H56" s="88"/>
      <c r="I56" s="88"/>
      <c r="J56" s="88"/>
    </row>
    <row r="57" spans="1:10" ht="20.100000000000001" customHeight="1" x14ac:dyDescent="0.25">
      <c r="A57" s="89" t="s">
        <v>178</v>
      </c>
      <c r="B57" s="100"/>
      <c r="C57" s="100"/>
      <c r="D57" s="88"/>
      <c r="E57" s="88"/>
      <c r="F57" s="88"/>
      <c r="G57" s="88"/>
      <c r="H57" s="88"/>
      <c r="I57" s="88"/>
      <c r="J57" s="88"/>
    </row>
    <row r="58" spans="1:10" ht="20.100000000000001" customHeight="1" x14ac:dyDescent="0.2">
      <c r="A58" s="89" t="s">
        <v>177</v>
      </c>
      <c r="B58" s="88"/>
      <c r="C58" s="88"/>
      <c r="D58" s="88"/>
      <c r="E58" s="88"/>
      <c r="F58" s="88"/>
      <c r="G58" s="88"/>
      <c r="H58" s="88"/>
      <c r="I58" s="88"/>
      <c r="J58" s="88"/>
    </row>
    <row r="59" spans="1:10" ht="16.5" customHeight="1" x14ac:dyDescent="0.25">
      <c r="A59" s="89" t="s">
        <v>176</v>
      </c>
      <c r="B59" s="88"/>
      <c r="C59" s="88"/>
      <c r="D59" s="88"/>
      <c r="E59" s="88"/>
      <c r="F59" s="88"/>
      <c r="G59" s="88"/>
      <c r="H59" s="88"/>
      <c r="I59" s="88"/>
      <c r="J59" s="88"/>
    </row>
    <row r="60" spans="1:10" ht="8.25" customHeight="1" x14ac:dyDescent="0.2">
      <c r="A60" s="89"/>
      <c r="B60" s="88"/>
      <c r="C60" s="88"/>
      <c r="D60" s="88"/>
      <c r="E60" s="88"/>
      <c r="F60" s="88"/>
      <c r="G60" s="88"/>
      <c r="H60" s="88"/>
      <c r="I60" s="88"/>
      <c r="J60" s="88"/>
    </row>
    <row r="61" spans="1:10" ht="20.100000000000001" customHeight="1" x14ac:dyDescent="0.25">
      <c r="A61" s="89" t="s">
        <v>175</v>
      </c>
      <c r="B61" s="88"/>
      <c r="C61" s="88"/>
      <c r="D61" s="88"/>
      <c r="E61" s="88"/>
      <c r="F61" s="88"/>
      <c r="G61" s="88"/>
      <c r="H61" s="88"/>
      <c r="I61" s="88"/>
      <c r="J61" s="88"/>
    </row>
    <row r="62" spans="1:10" ht="20.100000000000001" customHeight="1" x14ac:dyDescent="0.2">
      <c r="A62" s="99" t="s">
        <v>174</v>
      </c>
      <c r="B62" s="88"/>
      <c r="C62" s="88"/>
      <c r="D62" s="88"/>
      <c r="E62" s="88"/>
      <c r="F62" s="88"/>
      <c r="G62" s="88"/>
      <c r="H62" s="88"/>
      <c r="I62" s="88"/>
      <c r="J62" s="88"/>
    </row>
    <row r="63" spans="1:10" ht="20.100000000000001" customHeight="1" x14ac:dyDescent="0.25">
      <c r="A63" s="99" t="s">
        <v>173</v>
      </c>
      <c r="B63" s="88"/>
      <c r="C63" s="88"/>
      <c r="D63" s="88"/>
      <c r="E63" s="88"/>
      <c r="F63" s="88"/>
      <c r="G63" s="88"/>
      <c r="H63" s="88"/>
      <c r="I63" s="88"/>
      <c r="J63" s="88"/>
    </row>
    <row r="64" spans="1:10" ht="8.25" customHeight="1" x14ac:dyDescent="0.2">
      <c r="A64" s="99"/>
      <c r="B64" s="88"/>
      <c r="C64" s="88"/>
      <c r="D64" s="88"/>
      <c r="E64" s="88"/>
      <c r="F64" s="88"/>
      <c r="G64" s="88"/>
      <c r="H64" s="88"/>
      <c r="I64" s="88"/>
      <c r="J64" s="88"/>
    </row>
    <row r="65" spans="1:10" ht="20.100000000000001" customHeight="1" x14ac:dyDescent="0.25">
      <c r="A65" s="98" t="s">
        <v>172</v>
      </c>
      <c r="B65" s="88"/>
      <c r="C65" s="88"/>
      <c r="D65" s="88"/>
      <c r="E65" s="88"/>
      <c r="F65" s="88"/>
      <c r="G65" s="88"/>
      <c r="H65" s="88"/>
      <c r="I65" s="88"/>
      <c r="J65" s="88"/>
    </row>
    <row r="66" spans="1:10" ht="20.100000000000001" customHeight="1" x14ac:dyDescent="0.25">
      <c r="A66" s="89" t="s">
        <v>171</v>
      </c>
      <c r="B66" s="88"/>
      <c r="C66" s="88"/>
      <c r="D66" s="88"/>
      <c r="E66" s="88"/>
      <c r="F66" s="88"/>
      <c r="G66" s="88"/>
      <c r="H66" s="88"/>
      <c r="I66" s="88"/>
      <c r="J66" s="88"/>
    </row>
    <row r="67" spans="1:10" ht="20.100000000000001" customHeight="1" x14ac:dyDescent="0.2">
      <c r="A67" s="97" t="s">
        <v>170</v>
      </c>
      <c r="B67" s="96"/>
      <c r="C67" s="96"/>
      <c r="D67" s="96"/>
      <c r="E67" s="96"/>
      <c r="F67" s="88"/>
      <c r="G67" s="88"/>
      <c r="H67" s="88"/>
      <c r="I67" s="88"/>
      <c r="J67" s="88"/>
    </row>
    <row r="68" spans="1:10" ht="20.100000000000001" customHeight="1" x14ac:dyDescent="0.2">
      <c r="A68" s="89"/>
      <c r="B68" s="88"/>
      <c r="C68" s="88"/>
      <c r="D68" s="88"/>
      <c r="E68" s="88"/>
      <c r="F68" s="88"/>
      <c r="G68" s="88"/>
      <c r="H68" s="88"/>
      <c r="I68" s="88"/>
      <c r="J68" s="88"/>
    </row>
    <row r="69" spans="1:10" ht="20.100000000000001" customHeight="1" x14ac:dyDescent="0.2">
      <c r="A69" s="89" t="s">
        <v>169</v>
      </c>
      <c r="B69" s="88"/>
      <c r="C69" s="88"/>
      <c r="D69" s="88"/>
      <c r="E69" s="88"/>
      <c r="F69" s="88"/>
      <c r="G69" s="88"/>
      <c r="H69" s="88"/>
      <c r="I69" s="88"/>
      <c r="J69" s="88"/>
    </row>
    <row r="70" spans="1:10" ht="20.100000000000001" customHeight="1" x14ac:dyDescent="0.2">
      <c r="A70" s="95" t="s">
        <v>168</v>
      </c>
      <c r="B70" s="88"/>
      <c r="C70" s="88"/>
      <c r="D70" s="88"/>
      <c r="E70" s="88"/>
      <c r="F70" s="88"/>
      <c r="G70" s="88"/>
      <c r="H70" s="88"/>
      <c r="I70" s="88"/>
      <c r="J70" s="88"/>
    </row>
    <row r="71" spans="1:10" ht="20.100000000000001" customHeight="1" x14ac:dyDescent="0.2">
      <c r="A71" s="89"/>
      <c r="B71" s="88"/>
      <c r="C71" s="88"/>
      <c r="D71" s="88"/>
      <c r="E71" s="88"/>
      <c r="F71" s="88"/>
      <c r="G71" s="88"/>
      <c r="H71" s="88"/>
      <c r="I71" s="88"/>
      <c r="J71" s="88"/>
    </row>
    <row r="72" spans="1:10" ht="20.100000000000001" customHeight="1" x14ac:dyDescent="0.2">
      <c r="A72" s="89" t="s">
        <v>167</v>
      </c>
      <c r="B72" s="88"/>
      <c r="C72" s="88"/>
      <c r="D72" s="88"/>
      <c r="E72" s="88"/>
      <c r="F72" s="88"/>
      <c r="G72" s="88"/>
      <c r="H72" s="88"/>
      <c r="I72" s="88"/>
      <c r="J72" s="88"/>
    </row>
    <row r="73" spans="1:10" ht="20.100000000000001" customHeight="1" x14ac:dyDescent="0.2">
      <c r="A73" s="89" t="s">
        <v>166</v>
      </c>
      <c r="B73" s="88"/>
      <c r="C73" s="88"/>
      <c r="D73" s="88"/>
      <c r="E73" s="88"/>
      <c r="F73" s="88"/>
      <c r="G73" s="88"/>
      <c r="H73" s="88"/>
      <c r="I73" s="88"/>
      <c r="J73" s="88"/>
    </row>
    <row r="74" spans="1:10" ht="20.100000000000001" customHeight="1" x14ac:dyDescent="0.2">
      <c r="A74" s="89"/>
      <c r="B74" s="88"/>
      <c r="C74" s="88"/>
      <c r="D74" s="88"/>
      <c r="E74" s="88"/>
      <c r="F74" s="88"/>
      <c r="G74" s="88"/>
      <c r="H74" s="88"/>
      <c r="I74" s="88"/>
      <c r="J74" s="88"/>
    </row>
    <row r="75" spans="1:10" ht="20.100000000000001" hidden="1" customHeight="1" x14ac:dyDescent="0.2">
      <c r="A75" s="94" t="s">
        <v>165</v>
      </c>
      <c r="B75" s="88"/>
      <c r="C75" s="88"/>
      <c r="D75" s="88"/>
      <c r="E75" s="88"/>
      <c r="F75" s="88"/>
      <c r="G75" s="88"/>
      <c r="H75" s="88"/>
      <c r="I75" s="88"/>
      <c r="J75" s="88"/>
    </row>
    <row r="76" spans="1:10" ht="20.100000000000001" customHeight="1" x14ac:dyDescent="0.2">
      <c r="A76" s="89" t="s">
        <v>164</v>
      </c>
      <c r="B76" s="88"/>
      <c r="C76" s="88"/>
      <c r="D76" s="88"/>
      <c r="E76" s="88"/>
      <c r="F76" s="88"/>
      <c r="G76" s="88"/>
      <c r="H76" s="88"/>
      <c r="I76" s="88"/>
      <c r="J76" s="88"/>
    </row>
    <row r="77" spans="1:10" ht="20.100000000000001" customHeight="1" x14ac:dyDescent="0.2">
      <c r="A77" s="89"/>
      <c r="B77" s="88"/>
      <c r="C77" s="88"/>
      <c r="D77" s="88"/>
      <c r="E77" s="88"/>
      <c r="F77" s="88"/>
      <c r="G77" s="88"/>
      <c r="H77" s="88"/>
      <c r="I77" s="88"/>
      <c r="J77" s="88"/>
    </row>
    <row r="78" spans="1:10" ht="19.5" customHeight="1" x14ac:dyDescent="0.25">
      <c r="A78" s="89" t="s">
        <v>163</v>
      </c>
      <c r="B78" s="88"/>
      <c r="C78" s="88"/>
      <c r="D78" s="88"/>
      <c r="E78" s="88"/>
      <c r="F78" s="88"/>
      <c r="G78" s="88"/>
      <c r="H78" s="88"/>
      <c r="I78" s="88"/>
      <c r="J78" s="88"/>
    </row>
    <row r="79" spans="1:10" ht="19.5" customHeight="1" x14ac:dyDescent="0.2">
      <c r="A79" s="89" t="s">
        <v>162</v>
      </c>
      <c r="B79" s="88"/>
      <c r="C79" s="88"/>
      <c r="D79" s="88"/>
      <c r="E79" s="88"/>
      <c r="F79" s="88"/>
      <c r="G79" s="88"/>
      <c r="H79" s="88"/>
      <c r="I79" s="88"/>
      <c r="J79" s="88"/>
    </row>
    <row r="80" spans="1:10" ht="20.100000000000001" customHeight="1" x14ac:dyDescent="0.2">
      <c r="A80" s="89"/>
      <c r="B80" s="88"/>
      <c r="C80" s="88"/>
      <c r="D80" s="88"/>
      <c r="E80" s="88"/>
      <c r="F80" s="88"/>
      <c r="G80" s="88"/>
      <c r="H80" s="88"/>
      <c r="I80" s="88"/>
      <c r="J80" s="88"/>
    </row>
    <row r="81" spans="1:10" ht="20.100000000000001" customHeight="1" x14ac:dyDescent="0.25">
      <c r="A81" s="89" t="s">
        <v>161</v>
      </c>
      <c r="B81" s="88"/>
      <c r="C81" s="88"/>
      <c r="D81" s="88"/>
      <c r="E81" s="88"/>
      <c r="F81" s="88"/>
      <c r="G81" s="88"/>
      <c r="H81" s="88"/>
      <c r="I81" s="88"/>
      <c r="J81" s="88"/>
    </row>
    <row r="82" spans="1:10" ht="20.100000000000001" customHeight="1" x14ac:dyDescent="0.2">
      <c r="A82" s="94" t="s">
        <v>160</v>
      </c>
      <c r="B82" s="88"/>
      <c r="C82" s="88"/>
      <c r="D82" s="88"/>
      <c r="E82" s="88"/>
      <c r="F82" s="88"/>
      <c r="G82" s="88"/>
      <c r="H82" s="88"/>
      <c r="I82" s="88"/>
      <c r="J82" s="88"/>
    </row>
    <row r="83" spans="1:10" ht="20.100000000000001" customHeight="1" x14ac:dyDescent="0.2">
      <c r="A83" s="93" t="s">
        <v>159</v>
      </c>
      <c r="B83" s="88"/>
      <c r="C83" s="88"/>
      <c r="D83" s="88"/>
      <c r="E83" s="88"/>
      <c r="F83" s="88"/>
      <c r="G83" s="88"/>
      <c r="H83" s="88"/>
      <c r="I83" s="88"/>
      <c r="J83" s="88"/>
    </row>
    <row r="84" spans="1:10" ht="20.100000000000001" customHeight="1" x14ac:dyDescent="0.2">
      <c r="A84" s="89"/>
      <c r="B84" s="88"/>
      <c r="C84" s="88"/>
      <c r="D84" s="88"/>
      <c r="E84" s="88"/>
      <c r="F84" s="88"/>
      <c r="G84" s="88"/>
      <c r="H84" s="88"/>
      <c r="I84" s="88"/>
      <c r="J84" s="88"/>
    </row>
    <row r="85" spans="1:10" ht="20.100000000000001" customHeight="1" x14ac:dyDescent="0.2">
      <c r="A85" s="89" t="s">
        <v>158</v>
      </c>
      <c r="B85" s="88"/>
      <c r="C85" s="88"/>
      <c r="D85" s="88"/>
      <c r="E85" s="88"/>
      <c r="F85" s="88"/>
      <c r="G85" s="88"/>
      <c r="H85" s="88"/>
      <c r="I85" s="88"/>
      <c r="J85" s="88"/>
    </row>
    <row r="86" spans="1:10" ht="20.100000000000001" customHeight="1" x14ac:dyDescent="0.2">
      <c r="A86" s="89"/>
      <c r="B86" s="88"/>
      <c r="C86" s="88"/>
      <c r="D86" s="88"/>
      <c r="E86" s="88"/>
      <c r="F86" s="88"/>
      <c r="G86" s="88"/>
      <c r="H86" s="88"/>
      <c r="I86" s="88"/>
      <c r="J86" s="88"/>
    </row>
    <row r="87" spans="1:10" ht="20.100000000000001" customHeight="1" x14ac:dyDescent="0.25">
      <c r="A87" s="89" t="s">
        <v>157</v>
      </c>
      <c r="B87" s="88"/>
      <c r="C87" s="88"/>
      <c r="D87" s="88"/>
      <c r="E87" s="88"/>
      <c r="F87" s="88"/>
      <c r="G87" s="88"/>
      <c r="H87" s="88"/>
      <c r="I87" s="88"/>
      <c r="J87" s="88"/>
    </row>
    <row r="88" spans="1:10" ht="20.100000000000001" customHeight="1" x14ac:dyDescent="0.2">
      <c r="A88" s="92" t="s">
        <v>156</v>
      </c>
      <c r="B88" s="88"/>
      <c r="C88" s="88"/>
      <c r="D88" s="88"/>
      <c r="E88" s="88"/>
      <c r="F88" s="88"/>
      <c r="G88" s="88"/>
      <c r="H88" s="88"/>
      <c r="I88" s="88"/>
      <c r="J88" s="88"/>
    </row>
    <row r="89" spans="1:10" ht="20.100000000000001" customHeight="1" x14ac:dyDescent="0.2">
      <c r="A89" s="89" t="s">
        <v>155</v>
      </c>
      <c r="B89" s="88"/>
      <c r="C89" s="88"/>
      <c r="D89" s="88"/>
      <c r="E89" s="88"/>
      <c r="F89" s="88"/>
      <c r="G89" s="88"/>
      <c r="H89" s="88"/>
      <c r="I89" s="88"/>
      <c r="J89" s="88"/>
    </row>
    <row r="90" spans="1:10" ht="20.100000000000001" customHeight="1" x14ac:dyDescent="0.2">
      <c r="A90" s="89"/>
      <c r="B90" s="88"/>
      <c r="C90" s="88"/>
      <c r="D90" s="88"/>
      <c r="E90" s="88"/>
      <c r="F90" s="88"/>
      <c r="G90" s="88"/>
      <c r="H90" s="88"/>
      <c r="I90" s="88"/>
      <c r="J90" s="88"/>
    </row>
    <row r="91" spans="1:10" ht="20.100000000000001" customHeight="1" x14ac:dyDescent="0.25">
      <c r="A91" s="89" t="s">
        <v>154</v>
      </c>
      <c r="B91" s="88"/>
      <c r="C91" s="88"/>
      <c r="D91" s="88"/>
      <c r="E91" s="88"/>
      <c r="F91" s="88"/>
      <c r="G91" s="88"/>
      <c r="H91" s="88"/>
      <c r="I91" s="88"/>
      <c r="J91" s="88"/>
    </row>
    <row r="92" spans="1:10" ht="20.100000000000001" customHeight="1" x14ac:dyDescent="0.2">
      <c r="A92" s="91" t="s">
        <v>153</v>
      </c>
      <c r="B92" s="88"/>
      <c r="C92" s="88"/>
      <c r="D92" s="88"/>
      <c r="E92" s="88"/>
      <c r="F92" s="88"/>
      <c r="G92" s="88"/>
      <c r="H92" s="88"/>
      <c r="I92" s="88"/>
      <c r="J92" s="88"/>
    </row>
    <row r="93" spans="1:10" ht="20.100000000000001" customHeight="1" x14ac:dyDescent="0.2">
      <c r="A93" s="91" t="s">
        <v>152</v>
      </c>
      <c r="B93" s="88"/>
      <c r="C93" s="88"/>
      <c r="D93" s="88"/>
      <c r="E93" s="88"/>
      <c r="F93" s="88"/>
      <c r="G93" s="88"/>
      <c r="H93" s="88"/>
      <c r="I93" s="88"/>
      <c r="J93" s="88"/>
    </row>
    <row r="94" spans="1:10" ht="20.100000000000001" customHeight="1" x14ac:dyDescent="0.2">
      <c r="A94" s="89"/>
      <c r="B94" s="88"/>
      <c r="C94" s="88"/>
      <c r="D94" s="88"/>
      <c r="E94" s="88"/>
      <c r="F94" s="88"/>
      <c r="G94" s="88"/>
      <c r="H94" s="88"/>
      <c r="I94" s="88"/>
      <c r="J94" s="88"/>
    </row>
    <row r="95" spans="1:10" ht="20.100000000000001" customHeight="1" x14ac:dyDescent="0.2">
      <c r="A95" s="89" t="s">
        <v>151</v>
      </c>
      <c r="B95" s="88"/>
      <c r="C95" s="88"/>
      <c r="D95" s="88"/>
      <c r="E95" s="88"/>
      <c r="F95" s="88"/>
      <c r="G95" s="88"/>
      <c r="H95" s="88"/>
      <c r="I95" s="88"/>
      <c r="J95" s="88"/>
    </row>
    <row r="96" spans="1:10" ht="20.100000000000001" customHeight="1" x14ac:dyDescent="0.2">
      <c r="A96" s="89"/>
      <c r="B96" s="88"/>
      <c r="C96" s="88"/>
      <c r="D96" s="88"/>
      <c r="E96" s="88"/>
      <c r="F96" s="88"/>
      <c r="G96" s="88"/>
      <c r="H96" s="88"/>
      <c r="I96" s="88"/>
      <c r="J96" s="88"/>
    </row>
    <row r="97" spans="1:10" ht="20.100000000000001" customHeight="1" x14ac:dyDescent="0.2">
      <c r="A97" s="89" t="s">
        <v>150</v>
      </c>
      <c r="B97" s="88"/>
      <c r="C97" s="88"/>
      <c r="D97" s="88"/>
      <c r="E97" s="88"/>
      <c r="F97" s="88"/>
      <c r="G97" s="88"/>
      <c r="H97" s="88"/>
      <c r="I97" s="88"/>
      <c r="J97" s="88"/>
    </row>
    <row r="98" spans="1:10" ht="20.100000000000001" customHeight="1" x14ac:dyDescent="0.2">
      <c r="A98" s="89" t="s">
        <v>149</v>
      </c>
      <c r="B98" s="88"/>
      <c r="C98" s="88"/>
      <c r="D98" s="88"/>
      <c r="E98" s="88"/>
      <c r="F98" s="88"/>
      <c r="G98" s="88"/>
      <c r="H98" s="88"/>
      <c r="I98" s="88"/>
      <c r="J98" s="88"/>
    </row>
    <row r="99" spans="1:10" ht="20.100000000000001" customHeight="1" x14ac:dyDescent="0.2">
      <c r="A99" s="89"/>
      <c r="B99" s="88"/>
      <c r="C99" s="88"/>
      <c r="D99" s="88"/>
      <c r="E99" s="88"/>
      <c r="F99" s="88"/>
      <c r="G99" s="88"/>
      <c r="H99" s="88"/>
      <c r="I99" s="88"/>
      <c r="J99" s="88"/>
    </row>
    <row r="100" spans="1:10" ht="20.100000000000001" customHeight="1" x14ac:dyDescent="0.2">
      <c r="A100" s="89" t="s">
        <v>148</v>
      </c>
      <c r="B100" s="88"/>
      <c r="C100" s="88"/>
      <c r="D100" s="88"/>
      <c r="E100" s="88"/>
      <c r="F100" s="88"/>
      <c r="G100" s="88"/>
      <c r="H100" s="88"/>
      <c r="I100" s="88"/>
      <c r="J100" s="88"/>
    </row>
    <row r="101" spans="1:10" ht="20.100000000000001" customHeight="1" x14ac:dyDescent="0.2">
      <c r="A101" s="89" t="s">
        <v>147</v>
      </c>
      <c r="B101" s="88"/>
      <c r="C101" s="88"/>
      <c r="D101" s="88"/>
      <c r="E101" s="88"/>
      <c r="F101" s="88"/>
      <c r="G101" s="88"/>
      <c r="H101" s="88"/>
      <c r="I101" s="88"/>
      <c r="J101" s="88"/>
    </row>
    <row r="102" spans="1:10" ht="20.100000000000001" customHeight="1" x14ac:dyDescent="0.2">
      <c r="A102" s="89"/>
      <c r="B102" s="88"/>
      <c r="C102" s="88"/>
      <c r="D102" s="88"/>
      <c r="E102" s="88"/>
      <c r="F102" s="88"/>
      <c r="G102" s="88"/>
      <c r="H102" s="88"/>
      <c r="I102" s="88"/>
      <c r="J102" s="88"/>
    </row>
    <row r="103" spans="1:10" ht="20.100000000000001" customHeight="1" x14ac:dyDescent="0.2">
      <c r="A103" s="89" t="s">
        <v>146</v>
      </c>
      <c r="B103" s="88"/>
      <c r="C103" s="88"/>
      <c r="D103" s="88"/>
      <c r="E103" s="88"/>
      <c r="F103" s="88"/>
      <c r="G103" s="88"/>
      <c r="H103" s="88"/>
      <c r="I103" s="88"/>
      <c r="J103" s="88"/>
    </row>
    <row r="104" spans="1:10" ht="20.100000000000001" customHeight="1" x14ac:dyDescent="0.2">
      <c r="A104" s="89"/>
      <c r="B104" s="88"/>
      <c r="C104" s="88"/>
      <c r="D104" s="88"/>
      <c r="E104" s="88"/>
      <c r="F104" s="88"/>
      <c r="G104" s="88"/>
      <c r="H104" s="88"/>
      <c r="I104" s="88"/>
      <c r="J104" s="88"/>
    </row>
    <row r="105" spans="1:10" ht="15" x14ac:dyDescent="0.2">
      <c r="A105" s="89" t="s">
        <v>145</v>
      </c>
      <c r="B105" s="88"/>
      <c r="C105" s="88"/>
      <c r="D105" s="88"/>
      <c r="E105" s="88"/>
      <c r="F105" s="88"/>
      <c r="G105" s="88"/>
      <c r="H105" s="88"/>
      <c r="I105" s="88"/>
      <c r="J105" s="88"/>
    </row>
    <row r="106" spans="1:10" ht="15" x14ac:dyDescent="0.2">
      <c r="A106" s="89" t="s">
        <v>144</v>
      </c>
      <c r="B106" s="88"/>
      <c r="C106" s="88"/>
      <c r="D106" s="88"/>
      <c r="E106" s="88"/>
      <c r="F106" s="88"/>
      <c r="G106" s="88"/>
      <c r="H106" s="88"/>
      <c r="I106" s="88"/>
      <c r="J106" s="88"/>
    </row>
    <row r="107" spans="1:10" ht="15" x14ac:dyDescent="0.2">
      <c r="A107" s="89" t="s">
        <v>143</v>
      </c>
      <c r="B107" s="88"/>
      <c r="C107" s="88"/>
      <c r="D107" s="88"/>
      <c r="E107" s="88"/>
      <c r="F107" s="88"/>
      <c r="G107" s="88"/>
      <c r="H107" s="88"/>
      <c r="I107" s="88"/>
      <c r="J107" s="88"/>
    </row>
    <row r="108" spans="1:10" ht="15" x14ac:dyDescent="0.2">
      <c r="A108" s="89"/>
      <c r="B108" s="88"/>
      <c r="C108" s="88"/>
      <c r="D108" s="88"/>
      <c r="E108" s="88"/>
      <c r="F108" s="88"/>
      <c r="G108" s="88"/>
      <c r="H108" s="88"/>
      <c r="I108" s="88"/>
      <c r="J108" s="88"/>
    </row>
    <row r="109" spans="1:10" ht="15.75" x14ac:dyDescent="0.25">
      <c r="A109" s="90" t="s">
        <v>142</v>
      </c>
      <c r="B109" s="88"/>
      <c r="C109" s="88"/>
      <c r="D109" s="88"/>
      <c r="E109" s="88"/>
      <c r="F109" s="88"/>
      <c r="G109" s="88"/>
      <c r="H109" s="88"/>
      <c r="I109" s="88"/>
      <c r="J109" s="88"/>
    </row>
    <row r="110" spans="1:10" ht="15" x14ac:dyDescent="0.2">
      <c r="A110" s="89" t="s">
        <v>141</v>
      </c>
      <c r="B110" s="88"/>
      <c r="C110" s="88"/>
      <c r="D110" s="88"/>
      <c r="E110" s="88"/>
      <c r="F110" s="88"/>
      <c r="G110" s="88"/>
      <c r="H110" s="88"/>
      <c r="I110" s="88"/>
      <c r="J110" s="88"/>
    </row>
    <row r="111" spans="1:10" ht="15" x14ac:dyDescent="0.2">
      <c r="A111" s="89" t="s">
        <v>140</v>
      </c>
      <c r="B111" s="88"/>
      <c r="C111" s="88"/>
      <c r="D111" s="88"/>
      <c r="E111" s="88"/>
      <c r="F111" s="88"/>
      <c r="G111" s="88"/>
      <c r="H111" s="88"/>
      <c r="I111" s="88"/>
      <c r="J111" s="88"/>
    </row>
    <row r="112" spans="1:10" ht="15" x14ac:dyDescent="0.2">
      <c r="A112" s="89" t="s">
        <v>139</v>
      </c>
      <c r="B112" s="88"/>
      <c r="C112" s="88"/>
      <c r="D112" s="88"/>
      <c r="E112" s="88"/>
      <c r="F112" s="88"/>
      <c r="G112" s="88"/>
      <c r="H112" s="88"/>
      <c r="I112" s="88"/>
      <c r="J112" s="88"/>
    </row>
    <row r="113" spans="1:10" ht="15" x14ac:dyDescent="0.2">
      <c r="A113" s="89" t="s">
        <v>138</v>
      </c>
      <c r="B113" s="88"/>
      <c r="C113" s="88"/>
      <c r="D113" s="88"/>
      <c r="E113" s="88"/>
      <c r="F113" s="88"/>
      <c r="G113" s="88"/>
      <c r="H113" s="88"/>
      <c r="I113" s="88"/>
      <c r="J113" s="88"/>
    </row>
    <row r="114" spans="1:10" x14ac:dyDescent="0.2">
      <c r="A114" s="87"/>
    </row>
    <row r="115" spans="1:10" x14ac:dyDescent="0.2">
      <c r="A115" s="86" t="s">
        <v>137</v>
      </c>
    </row>
  </sheetData>
  <sheetProtection password="EF7F" sheet="1" formatColumns="0" formatRows="0"/>
  <mergeCells count="5">
    <mergeCell ref="A21:E21"/>
    <mergeCell ref="A1:E1"/>
    <mergeCell ref="A2:E2"/>
    <mergeCell ref="A5:E5"/>
    <mergeCell ref="A6:E6"/>
  </mergeCells>
  <printOptions horizontalCentered="1" verticalCentered="1"/>
  <pageMargins left="0.25" right="0.34" top="0.01" bottom="0.25" header="0" footer="0"/>
  <pageSetup scale="70" orientation="portrait" r:id="rId1"/>
  <headerFooter alignWithMargins="0"/>
  <rowBreaks count="1" manualBreakCount="1">
    <brk id="52" max="16383" man="1"/>
  </rowBreaks>
  <colBreaks count="1" manualBreakCount="1">
    <brk id="5" max="1048575"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48ABD-460F-4B10-B8A0-654921560F49}">
  <dimension ref="A1:J110"/>
  <sheetViews>
    <sheetView zoomScaleNormal="100" workbookViewId="0">
      <selection activeCell="A5" sqref="A5:E5"/>
    </sheetView>
  </sheetViews>
  <sheetFormatPr defaultColWidth="8.7109375" defaultRowHeight="12.75" x14ac:dyDescent="0.2"/>
  <cols>
    <col min="1" max="1" width="92.85546875" style="170" customWidth="1"/>
    <col min="2" max="2" width="17.140625" style="169" customWidth="1"/>
    <col min="3" max="3" width="1.7109375" style="169" customWidth="1"/>
    <col min="4" max="4" width="16.5703125" style="169" customWidth="1"/>
    <col min="5" max="5" width="18.28515625" style="169" customWidth="1"/>
    <col min="6" max="16384" width="8.7109375" style="169"/>
  </cols>
  <sheetData>
    <row r="1" spans="1:9" ht="23.25" x14ac:dyDescent="0.35">
      <c r="A1" s="578" t="s">
        <v>228</v>
      </c>
      <c r="B1" s="578"/>
      <c r="C1" s="578"/>
      <c r="D1" s="578"/>
      <c r="E1" s="578"/>
      <c r="F1" s="195"/>
      <c r="G1" s="118"/>
      <c r="H1" s="86"/>
      <c r="I1" s="86"/>
    </row>
    <row r="2" spans="1:9" ht="20.25" x14ac:dyDescent="0.3">
      <c r="A2" s="579" t="s">
        <v>227</v>
      </c>
      <c r="B2" s="579"/>
      <c r="C2" s="579"/>
      <c r="D2" s="579"/>
      <c r="E2" s="579"/>
      <c r="F2" s="195"/>
      <c r="G2" s="118"/>
      <c r="H2" s="86"/>
      <c r="I2" s="86"/>
    </row>
    <row r="3" spans="1:9" ht="9" customHeight="1" x14ac:dyDescent="0.25">
      <c r="A3" s="196"/>
      <c r="B3" s="188"/>
      <c r="C3" s="188"/>
      <c r="D3" s="188"/>
      <c r="E3" s="188"/>
      <c r="F3" s="195"/>
      <c r="G3" s="118"/>
      <c r="H3" s="86"/>
      <c r="I3" s="86"/>
    </row>
    <row r="4" spans="1:9" ht="18" customHeight="1" x14ac:dyDescent="0.25">
      <c r="A4" s="166" t="s">
        <v>136</v>
      </c>
      <c r="B4" s="189"/>
      <c r="C4" s="189"/>
      <c r="D4" s="188"/>
      <c r="E4" s="188"/>
      <c r="F4" s="153"/>
      <c r="G4" s="118"/>
      <c r="H4" s="86"/>
      <c r="I4" s="86"/>
    </row>
    <row r="5" spans="1:9" ht="23.25" customHeight="1" x14ac:dyDescent="0.35">
      <c r="A5" s="577" t="s">
        <v>271</v>
      </c>
      <c r="B5" s="577"/>
      <c r="C5" s="577"/>
      <c r="D5" s="577"/>
      <c r="E5" s="577"/>
      <c r="F5" s="153"/>
      <c r="G5" s="118"/>
      <c r="H5" s="86"/>
      <c r="I5" s="86"/>
    </row>
    <row r="6" spans="1:9" ht="29.45" customHeight="1" x14ac:dyDescent="0.35">
      <c r="A6" s="575" t="s">
        <v>225</v>
      </c>
      <c r="B6" s="575"/>
      <c r="C6" s="575"/>
      <c r="D6" s="575"/>
      <c r="E6" s="575"/>
      <c r="F6" s="153"/>
      <c r="G6" s="118"/>
      <c r="H6" s="86"/>
      <c r="I6" s="86"/>
    </row>
    <row r="7" spans="1:9" ht="10.5" customHeight="1" x14ac:dyDescent="0.35">
      <c r="A7" s="194"/>
      <c r="B7" s="194"/>
      <c r="C7" s="194"/>
      <c r="D7" s="194"/>
      <c r="E7" s="194"/>
      <c r="F7" s="153"/>
      <c r="G7" s="118"/>
      <c r="H7" s="86"/>
      <c r="I7" s="86"/>
    </row>
    <row r="8" spans="1:9" ht="17.25" customHeight="1" x14ac:dyDescent="0.25">
      <c r="A8" s="193" t="s">
        <v>270</v>
      </c>
      <c r="B8" s="189"/>
      <c r="C8" s="189"/>
      <c r="D8" s="188"/>
      <c r="E8" s="188"/>
      <c r="F8" s="153"/>
      <c r="G8" s="118"/>
      <c r="H8" s="86"/>
      <c r="I8" s="86"/>
    </row>
    <row r="9" spans="1:9" ht="17.25" customHeight="1" x14ac:dyDescent="0.25">
      <c r="A9" s="190" t="s">
        <v>269</v>
      </c>
      <c r="B9" s="189"/>
      <c r="C9" s="189"/>
      <c r="D9" s="188"/>
      <c r="E9" s="188"/>
      <c r="F9" s="153"/>
      <c r="G9" s="118"/>
      <c r="H9" s="86"/>
      <c r="I9" s="86"/>
    </row>
    <row r="10" spans="1:9" ht="10.5" customHeight="1" x14ac:dyDescent="0.25">
      <c r="A10" s="190"/>
      <c r="B10" s="189"/>
      <c r="C10" s="189"/>
      <c r="D10" s="188"/>
      <c r="E10" s="188"/>
      <c r="F10" s="153"/>
      <c r="G10" s="118"/>
      <c r="H10" s="86"/>
      <c r="I10" s="86"/>
    </row>
    <row r="11" spans="1:9" ht="29.25" customHeight="1" x14ac:dyDescent="0.25">
      <c r="A11" s="192" t="s">
        <v>268</v>
      </c>
      <c r="B11" s="161" t="s">
        <v>223</v>
      </c>
      <c r="C11" s="189"/>
      <c r="D11" s="188"/>
      <c r="E11" s="188"/>
      <c r="F11" s="153"/>
      <c r="G11" s="118"/>
      <c r="H11" s="86"/>
      <c r="I11" s="86"/>
    </row>
    <row r="12" spans="1:9" ht="30" customHeight="1" x14ac:dyDescent="0.25">
      <c r="A12" s="191" t="s">
        <v>267</v>
      </c>
      <c r="B12" s="157" t="s">
        <v>221</v>
      </c>
      <c r="C12" s="189"/>
      <c r="D12" s="188"/>
      <c r="E12" s="188"/>
      <c r="F12" s="153"/>
      <c r="G12" s="118"/>
      <c r="H12" s="86"/>
      <c r="I12" s="86"/>
    </row>
    <row r="13" spans="1:9" ht="20.25" customHeight="1" x14ac:dyDescent="0.25">
      <c r="A13" s="576" t="s">
        <v>266</v>
      </c>
      <c r="B13" s="576"/>
      <c r="C13" s="189"/>
      <c r="D13" s="188"/>
      <c r="E13" s="188"/>
      <c r="F13" s="153"/>
      <c r="G13" s="118"/>
      <c r="H13" s="86"/>
      <c r="I13" s="86"/>
    </row>
    <row r="14" spans="1:9" ht="12.75" customHeight="1" x14ac:dyDescent="0.25">
      <c r="A14" s="190"/>
      <c r="B14" s="189"/>
      <c r="C14" s="189"/>
      <c r="D14" s="188"/>
      <c r="E14" s="188"/>
      <c r="F14" s="153"/>
      <c r="G14" s="118"/>
      <c r="H14" s="86"/>
      <c r="I14" s="86"/>
    </row>
    <row r="15" spans="1:9" ht="9" customHeight="1" x14ac:dyDescent="0.2">
      <c r="A15" s="187"/>
      <c r="B15" s="186"/>
      <c r="C15" s="186"/>
      <c r="D15" s="185"/>
      <c r="E15" s="86"/>
      <c r="F15" s="153"/>
      <c r="G15" s="118"/>
    </row>
    <row r="16" spans="1:9" ht="15.75" x14ac:dyDescent="0.25">
      <c r="A16" s="155" t="s">
        <v>265</v>
      </c>
      <c r="B16" s="186"/>
      <c r="C16" s="186"/>
      <c r="D16" s="185"/>
      <c r="E16" s="86"/>
      <c r="F16" s="153"/>
      <c r="G16" s="86"/>
    </row>
    <row r="17" spans="1:7" ht="15.75" x14ac:dyDescent="0.25">
      <c r="A17" s="155" t="s">
        <v>264</v>
      </c>
      <c r="B17" s="184"/>
      <c r="C17" s="184"/>
      <c r="D17" s="86"/>
      <c r="E17" s="153" t="s">
        <v>220</v>
      </c>
      <c r="F17" s="153"/>
      <c r="G17" s="118"/>
    </row>
    <row r="18" spans="1:7" x14ac:dyDescent="0.2">
      <c r="A18" s="122"/>
      <c r="B18" s="86"/>
      <c r="C18" s="86"/>
      <c r="D18" s="86"/>
      <c r="E18" s="151" t="s">
        <v>219</v>
      </c>
      <c r="F18" s="153"/>
    </row>
    <row r="19" spans="1:7" ht="20.100000000000001" customHeight="1" x14ac:dyDescent="0.25">
      <c r="A19" s="116" t="s">
        <v>263</v>
      </c>
      <c r="B19" s="86"/>
      <c r="C19" s="86"/>
      <c r="E19" s="86"/>
      <c r="F19" s="153"/>
      <c r="G19" s="86"/>
    </row>
    <row r="20" spans="1:7" ht="20.100000000000001" customHeight="1" thickBot="1" x14ac:dyDescent="0.3">
      <c r="A20" s="118" t="s">
        <v>262</v>
      </c>
      <c r="B20" s="120"/>
      <c r="C20" s="120"/>
      <c r="D20" s="183"/>
      <c r="E20" s="106" t="s">
        <v>216</v>
      </c>
      <c r="F20" s="153"/>
      <c r="G20" s="86"/>
    </row>
    <row r="21" spans="1:7" ht="20.100000000000001" customHeight="1" thickTop="1" x14ac:dyDescent="0.25">
      <c r="A21" s="147"/>
      <c r="B21" s="120"/>
      <c r="C21" s="120"/>
      <c r="D21" s="120"/>
      <c r="E21" s="138"/>
      <c r="F21" s="153"/>
    </row>
    <row r="22" spans="1:7" ht="20.100000000000001" customHeight="1" thickBot="1" x14ac:dyDescent="0.3">
      <c r="A22" s="126" t="s">
        <v>261</v>
      </c>
      <c r="B22" s="182">
        <f>+D20*0.0067</f>
        <v>0</v>
      </c>
      <c r="C22" s="120"/>
      <c r="D22" s="144">
        <f>+B22</f>
        <v>0</v>
      </c>
      <c r="E22" s="106" t="s">
        <v>1</v>
      </c>
      <c r="F22" s="153"/>
      <c r="G22" s="86"/>
    </row>
    <row r="23" spans="1:7" ht="20.100000000000001" customHeight="1" thickTop="1" x14ac:dyDescent="0.25">
      <c r="A23" s="147"/>
      <c r="B23" s="120"/>
      <c r="C23" s="120"/>
      <c r="D23" s="120"/>
      <c r="E23" s="138"/>
      <c r="F23" s="153"/>
      <c r="G23" s="86"/>
    </row>
    <row r="24" spans="1:7" ht="20.100000000000001" customHeight="1" x14ac:dyDescent="0.25">
      <c r="A24" s="126" t="s">
        <v>260</v>
      </c>
      <c r="B24" s="181"/>
      <c r="C24" s="181"/>
      <c r="D24" s="120"/>
      <c r="E24" s="89"/>
      <c r="F24" s="153"/>
      <c r="G24" s="118"/>
    </row>
    <row r="25" spans="1:7" ht="20.100000000000001" customHeight="1" thickBot="1" x14ac:dyDescent="0.3">
      <c r="A25" s="126" t="s">
        <v>259</v>
      </c>
      <c r="B25" s="177"/>
      <c r="C25" s="120"/>
      <c r="D25" s="119">
        <f>+B25</f>
        <v>0</v>
      </c>
      <c r="E25" s="106" t="s">
        <v>213</v>
      </c>
      <c r="F25" s="153"/>
      <c r="G25" s="118"/>
    </row>
    <row r="26" spans="1:7" ht="20.100000000000001" customHeight="1" thickTop="1" x14ac:dyDescent="0.25">
      <c r="A26" s="126"/>
      <c r="B26" s="132"/>
      <c r="C26" s="120"/>
      <c r="D26" s="120"/>
      <c r="E26" s="106"/>
      <c r="F26" s="153"/>
      <c r="G26" s="118"/>
    </row>
    <row r="27" spans="1:7" ht="23.25" customHeight="1" thickBot="1" x14ac:dyDescent="0.3">
      <c r="A27" s="118" t="s">
        <v>18</v>
      </c>
      <c r="B27" s="120"/>
      <c r="C27" s="120"/>
      <c r="D27" s="144">
        <f>+D20+D22+D25</f>
        <v>0</v>
      </c>
      <c r="E27" s="106" t="s">
        <v>188</v>
      </c>
      <c r="F27" s="153"/>
      <c r="G27" s="118"/>
    </row>
    <row r="28" spans="1:7" ht="24" customHeight="1" thickTop="1" x14ac:dyDescent="0.25">
      <c r="A28" s="116" t="s">
        <v>212</v>
      </c>
      <c r="B28" s="120"/>
      <c r="C28" s="120"/>
      <c r="D28" s="120" t="s">
        <v>3</v>
      </c>
      <c r="E28" s="138" t="s">
        <v>3</v>
      </c>
      <c r="F28" s="153"/>
      <c r="G28" s="118"/>
    </row>
    <row r="29" spans="1:7" ht="24" customHeight="1" thickBot="1" x14ac:dyDescent="0.3">
      <c r="A29" s="118" t="s">
        <v>258</v>
      </c>
      <c r="B29" s="120"/>
      <c r="C29" s="120"/>
      <c r="D29" s="180"/>
      <c r="E29" s="106" t="s">
        <v>209</v>
      </c>
      <c r="F29" s="153"/>
      <c r="G29" s="86"/>
    </row>
    <row r="30" spans="1:7" ht="24" customHeight="1" thickTop="1" thickBot="1" x14ac:dyDescent="0.3">
      <c r="A30" s="118" t="s">
        <v>257</v>
      </c>
      <c r="B30" s="177"/>
      <c r="C30" s="120"/>
      <c r="D30" s="178"/>
      <c r="E30" s="138" t="s">
        <v>207</v>
      </c>
      <c r="F30" s="153"/>
      <c r="G30" s="86"/>
    </row>
    <row r="31" spans="1:7" ht="24" customHeight="1" thickTop="1" thickBot="1" x14ac:dyDescent="0.3">
      <c r="A31" s="118" t="s">
        <v>256</v>
      </c>
      <c r="B31" s="120"/>
      <c r="C31" s="120"/>
      <c r="D31" s="179">
        <f>+D29+B30</f>
        <v>0</v>
      </c>
      <c r="E31" s="106" t="s">
        <v>194</v>
      </c>
      <c r="F31" s="153"/>
      <c r="G31" s="86"/>
    </row>
    <row r="32" spans="1:7" ht="20.100000000000001" customHeight="1" thickTop="1" thickBot="1" x14ac:dyDescent="0.3">
      <c r="A32" s="126" t="s">
        <v>255</v>
      </c>
      <c r="B32" s="177"/>
      <c r="C32" s="120"/>
      <c r="D32" s="178" t="s">
        <v>3</v>
      </c>
      <c r="E32" s="106" t="s">
        <v>204</v>
      </c>
      <c r="F32" s="153"/>
      <c r="G32" s="118"/>
    </row>
    <row r="33" spans="1:7" ht="20.100000000000001" customHeight="1" thickTop="1" thickBot="1" x14ac:dyDescent="0.3">
      <c r="A33" s="126" t="s">
        <v>254</v>
      </c>
      <c r="B33" s="177"/>
      <c r="C33" s="120"/>
      <c r="D33" s="144">
        <f>+B32+B33</f>
        <v>0</v>
      </c>
      <c r="E33" s="106" t="s">
        <v>202</v>
      </c>
      <c r="F33" s="153"/>
      <c r="G33" s="86"/>
    </row>
    <row r="34" spans="1:7" ht="20.100000000000001" customHeight="1" thickTop="1" x14ac:dyDescent="0.25">
      <c r="A34" s="127"/>
      <c r="B34" s="129"/>
      <c r="C34" s="120"/>
      <c r="D34" s="107"/>
      <c r="E34" s="138"/>
      <c r="F34" s="153"/>
      <c r="G34" s="118"/>
    </row>
    <row r="35" spans="1:7" ht="20.100000000000001" customHeight="1" thickBot="1" x14ac:dyDescent="0.3">
      <c r="A35" s="126" t="s">
        <v>24</v>
      </c>
      <c r="B35" s="120"/>
      <c r="C35" s="120"/>
      <c r="D35" s="109">
        <f>+D31+D33</f>
        <v>0</v>
      </c>
      <c r="E35" s="106" t="s">
        <v>201</v>
      </c>
      <c r="F35" s="153"/>
      <c r="G35" s="118"/>
    </row>
    <row r="36" spans="1:7" ht="20.100000000000001" customHeight="1" thickTop="1" x14ac:dyDescent="0.25">
      <c r="A36" s="127"/>
      <c r="B36" s="120"/>
      <c r="C36" s="120"/>
      <c r="D36" s="129"/>
      <c r="E36" s="138" t="s">
        <v>3</v>
      </c>
      <c r="F36" s="153"/>
      <c r="G36" s="118"/>
    </row>
    <row r="37" spans="1:7" ht="17.100000000000001" customHeight="1" thickBot="1" x14ac:dyDescent="0.3">
      <c r="A37" s="126" t="s">
        <v>253</v>
      </c>
      <c r="B37" s="120"/>
      <c r="C37" s="90"/>
      <c r="D37" s="121" t="e">
        <f>D27/D35</f>
        <v>#DIV/0!</v>
      </c>
      <c r="E37" s="106" t="s">
        <v>192</v>
      </c>
      <c r="F37" s="153"/>
      <c r="G37" s="118"/>
    </row>
    <row r="38" spans="1:7" ht="20.100000000000001" customHeight="1" thickTop="1" x14ac:dyDescent="0.25">
      <c r="A38" s="127"/>
      <c r="B38" s="120"/>
      <c r="C38" s="120"/>
      <c r="D38" s="120"/>
      <c r="E38" s="138"/>
      <c r="F38" s="153"/>
      <c r="G38" s="118"/>
    </row>
    <row r="39" spans="1:7" ht="20.100000000000001" customHeight="1" thickBot="1" x14ac:dyDescent="0.3">
      <c r="A39" s="126" t="s">
        <v>199</v>
      </c>
      <c r="B39" s="98"/>
      <c r="C39" s="98"/>
      <c r="D39" s="109">
        <f>+D35</f>
        <v>0</v>
      </c>
      <c r="E39" s="106" t="s">
        <v>7</v>
      </c>
      <c r="F39" s="153"/>
      <c r="G39" s="118"/>
    </row>
    <row r="40" spans="1:7" ht="20.100000000000001" customHeight="1" thickTop="1" thickBot="1" x14ac:dyDescent="0.3">
      <c r="A40" s="126" t="s">
        <v>252</v>
      </c>
      <c r="B40" s="176">
        <f>-B32</f>
        <v>0</v>
      </c>
      <c r="C40" s="98"/>
      <c r="D40" s="107"/>
      <c r="E40" s="138"/>
      <c r="F40" s="153"/>
      <c r="G40" s="118"/>
    </row>
    <row r="41" spans="1:7" ht="20.100000000000001" customHeight="1" thickTop="1" thickBot="1" x14ac:dyDescent="0.3">
      <c r="A41" s="126" t="s">
        <v>251</v>
      </c>
      <c r="B41" s="176">
        <f>-B33</f>
        <v>0</v>
      </c>
      <c r="C41" s="98"/>
      <c r="D41" s="109">
        <f>+B40+B41</f>
        <v>0</v>
      </c>
      <c r="E41" s="106" t="s">
        <v>196</v>
      </c>
      <c r="F41" s="153"/>
      <c r="G41" s="118"/>
    </row>
    <row r="42" spans="1:7" ht="20.100000000000001" customHeight="1" thickTop="1" x14ac:dyDescent="0.25">
      <c r="A42" s="118"/>
      <c r="B42" s="98"/>
      <c r="C42" s="98"/>
      <c r="D42" s="107"/>
      <c r="E42" s="138"/>
      <c r="F42" s="153"/>
      <c r="G42" s="118"/>
    </row>
    <row r="43" spans="1:7" ht="20.100000000000001" customHeight="1" thickBot="1" x14ac:dyDescent="0.3">
      <c r="A43" s="118" t="s">
        <v>195</v>
      </c>
      <c r="B43" s="98"/>
      <c r="C43" s="98"/>
      <c r="D43" s="109">
        <f>D39+D41</f>
        <v>0</v>
      </c>
      <c r="E43" s="106" t="s">
        <v>194</v>
      </c>
      <c r="F43" s="153"/>
      <c r="G43" s="118"/>
    </row>
    <row r="44" spans="1:7" ht="20.100000000000001" customHeight="1" thickTop="1" x14ac:dyDescent="0.25">
      <c r="A44" s="122"/>
      <c r="B44" s="120" t="s">
        <v>3</v>
      </c>
      <c r="C44" s="120"/>
      <c r="D44" s="120" t="s">
        <v>3</v>
      </c>
      <c r="E44" s="138" t="s">
        <v>3</v>
      </c>
      <c r="F44" s="153"/>
      <c r="G44" s="86"/>
    </row>
    <row r="45" spans="1:7" ht="20.100000000000001" customHeight="1" thickBot="1" x14ac:dyDescent="0.3">
      <c r="A45" s="90" t="s">
        <v>250</v>
      </c>
      <c r="B45" s="120" t="s">
        <v>3</v>
      </c>
      <c r="C45" s="120"/>
      <c r="D45" s="121" t="e">
        <f>+D37</f>
        <v>#DIV/0!</v>
      </c>
      <c r="E45" s="106" t="s">
        <v>192</v>
      </c>
      <c r="F45" s="153"/>
      <c r="G45" s="118"/>
    </row>
    <row r="46" spans="1:7" ht="20.100000000000001" customHeight="1" thickTop="1" x14ac:dyDescent="0.25">
      <c r="A46" s="86"/>
      <c r="B46" s="120"/>
      <c r="C46" s="120"/>
      <c r="D46" s="120"/>
      <c r="E46" s="138"/>
      <c r="F46" s="153"/>
      <c r="G46" s="118"/>
    </row>
    <row r="47" spans="1:7" ht="20.100000000000001" customHeight="1" thickBot="1" x14ac:dyDescent="0.3">
      <c r="A47" s="90" t="s">
        <v>191</v>
      </c>
      <c r="B47" s="120"/>
      <c r="C47" s="120"/>
      <c r="D47" s="109" t="e">
        <f>D45*D43</f>
        <v>#DIV/0!</v>
      </c>
      <c r="E47" s="106" t="s">
        <v>182</v>
      </c>
      <c r="F47" s="153"/>
      <c r="G47" s="86"/>
    </row>
    <row r="48" spans="1:7" ht="20.100000000000001" customHeight="1" thickTop="1" x14ac:dyDescent="0.25">
      <c r="A48" s="118"/>
      <c r="B48" s="120"/>
      <c r="C48" s="120"/>
      <c r="D48" s="107"/>
      <c r="E48" s="138"/>
      <c r="F48" s="153"/>
      <c r="G48" s="118"/>
    </row>
    <row r="49" spans="1:10" ht="20.100000000000001" customHeight="1" x14ac:dyDescent="0.25">
      <c r="A49" s="116" t="s">
        <v>190</v>
      </c>
      <c r="B49" s="120"/>
      <c r="C49" s="120"/>
      <c r="D49" s="107" t="s">
        <v>3</v>
      </c>
      <c r="E49" s="138" t="s">
        <v>3</v>
      </c>
      <c r="F49" s="118"/>
      <c r="G49" s="86"/>
    </row>
    <row r="50" spans="1:10" ht="20.100000000000001" customHeight="1" thickBot="1" x14ac:dyDescent="0.3">
      <c r="A50" s="118" t="s">
        <v>249</v>
      </c>
      <c r="B50" s="120"/>
      <c r="C50" s="120"/>
      <c r="D50" s="175">
        <f>+D27</f>
        <v>0</v>
      </c>
      <c r="E50" s="106" t="s">
        <v>188</v>
      </c>
      <c r="F50" s="118"/>
      <c r="G50" s="86"/>
    </row>
    <row r="51" spans="1:10" ht="20.100000000000001" customHeight="1" thickBot="1" x14ac:dyDescent="0.3">
      <c r="A51" s="118" t="s">
        <v>248</v>
      </c>
      <c r="B51" s="120"/>
      <c r="C51" s="120"/>
      <c r="D51" s="109" t="e">
        <f>D45*D41</f>
        <v>#DIV/0!</v>
      </c>
      <c r="E51" s="106" t="s">
        <v>186</v>
      </c>
      <c r="F51" s="86"/>
      <c r="G51" s="86"/>
    </row>
    <row r="52" spans="1:10" ht="20.100000000000001" customHeight="1" thickTop="1" thickBot="1" x14ac:dyDescent="0.3">
      <c r="A52" s="90" t="s">
        <v>183</v>
      </c>
      <c r="B52" s="174"/>
      <c r="C52" s="174"/>
      <c r="D52" s="108" t="e">
        <f>D50+D51</f>
        <v>#DIV/0!</v>
      </c>
      <c r="E52" s="106" t="s">
        <v>184</v>
      </c>
      <c r="F52" s="86"/>
      <c r="G52" s="86"/>
    </row>
    <row r="53" spans="1:10" ht="20.100000000000001" customHeight="1" thickTop="1" x14ac:dyDescent="0.2">
      <c r="A53" s="118"/>
      <c r="B53" s="174"/>
      <c r="C53" s="174"/>
      <c r="D53" s="173"/>
      <c r="E53" s="172"/>
      <c r="F53" s="86"/>
      <c r="G53" s="86"/>
    </row>
    <row r="54" spans="1:10" ht="15.75" x14ac:dyDescent="0.25">
      <c r="A54" s="101" t="s">
        <v>181</v>
      </c>
      <c r="B54" s="89"/>
      <c r="C54" s="89"/>
      <c r="D54" s="99"/>
      <c r="E54" s="99"/>
      <c r="F54" s="99"/>
      <c r="G54" s="99"/>
      <c r="H54" s="99"/>
      <c r="I54" s="99"/>
      <c r="J54" s="99"/>
    </row>
    <row r="55" spans="1:10" ht="20.100000000000001" customHeight="1" x14ac:dyDescent="0.25">
      <c r="A55" s="89" t="s">
        <v>178</v>
      </c>
      <c r="B55" s="89"/>
      <c r="C55" s="89"/>
      <c r="D55" s="99"/>
      <c r="E55" s="99"/>
      <c r="F55" s="99"/>
      <c r="G55" s="99"/>
      <c r="H55" s="99"/>
      <c r="I55" s="99"/>
      <c r="J55" s="99"/>
    </row>
    <row r="56" spans="1:10" ht="20.100000000000001" customHeight="1" x14ac:dyDescent="0.2">
      <c r="A56" s="89" t="s">
        <v>177</v>
      </c>
      <c r="B56" s="99"/>
      <c r="C56" s="99"/>
      <c r="D56" s="99"/>
      <c r="E56" s="99"/>
      <c r="F56" s="99"/>
      <c r="G56" s="99"/>
      <c r="H56" s="99"/>
      <c r="I56" s="99"/>
      <c r="J56" s="99"/>
    </row>
    <row r="57" spans="1:10" ht="16.5" customHeight="1" x14ac:dyDescent="0.25">
      <c r="A57" s="89" t="s">
        <v>176</v>
      </c>
      <c r="B57" s="99"/>
      <c r="C57" s="99"/>
      <c r="D57" s="99"/>
      <c r="E57" s="99"/>
      <c r="F57" s="99"/>
      <c r="G57" s="99"/>
      <c r="H57" s="99"/>
      <c r="I57" s="99"/>
      <c r="J57" s="99"/>
    </row>
    <row r="58" spans="1:10" ht="8.25" customHeight="1" x14ac:dyDescent="0.2">
      <c r="A58" s="89"/>
      <c r="B58" s="99"/>
      <c r="C58" s="99"/>
      <c r="D58" s="99"/>
      <c r="E58" s="99"/>
      <c r="F58" s="99"/>
      <c r="G58" s="99"/>
      <c r="H58" s="99"/>
      <c r="I58" s="99"/>
      <c r="J58" s="99"/>
    </row>
    <row r="59" spans="1:10" ht="20.100000000000001" customHeight="1" x14ac:dyDescent="0.25">
      <c r="A59" s="89" t="s">
        <v>175</v>
      </c>
      <c r="B59" s="99"/>
      <c r="C59" s="99"/>
      <c r="D59" s="99"/>
      <c r="E59" s="99"/>
      <c r="F59" s="99"/>
      <c r="G59" s="99"/>
      <c r="H59" s="99"/>
      <c r="I59" s="99"/>
      <c r="J59" s="99"/>
    </row>
    <row r="60" spans="1:10" ht="20.100000000000001" customHeight="1" x14ac:dyDescent="0.2">
      <c r="A60" s="99" t="s">
        <v>174</v>
      </c>
      <c r="B60" s="99"/>
      <c r="C60" s="99"/>
      <c r="D60" s="99"/>
      <c r="E60" s="99"/>
      <c r="F60" s="99"/>
      <c r="G60" s="99"/>
      <c r="H60" s="99"/>
      <c r="I60" s="99"/>
      <c r="J60" s="99"/>
    </row>
    <row r="61" spans="1:10" ht="20.100000000000001" customHeight="1" x14ac:dyDescent="0.25">
      <c r="A61" s="99" t="s">
        <v>173</v>
      </c>
      <c r="B61" s="99"/>
      <c r="C61" s="99"/>
      <c r="D61" s="99"/>
      <c r="E61" s="99"/>
      <c r="F61" s="99"/>
      <c r="G61" s="99"/>
      <c r="H61" s="99"/>
      <c r="I61" s="99"/>
      <c r="J61" s="99"/>
    </row>
    <row r="62" spans="1:10" ht="8.25" customHeight="1" x14ac:dyDescent="0.2">
      <c r="A62" s="99"/>
      <c r="B62" s="99"/>
      <c r="C62" s="99"/>
      <c r="D62" s="99"/>
      <c r="E62" s="99"/>
      <c r="F62" s="99"/>
      <c r="G62" s="99"/>
      <c r="H62" s="99"/>
      <c r="I62" s="99"/>
      <c r="J62" s="99"/>
    </row>
    <row r="63" spans="1:10" ht="20.100000000000001" customHeight="1" x14ac:dyDescent="0.25">
      <c r="A63" s="98" t="s">
        <v>172</v>
      </c>
      <c r="B63" s="99"/>
      <c r="C63" s="99"/>
      <c r="D63" s="99"/>
      <c r="E63" s="99"/>
      <c r="F63" s="99"/>
      <c r="G63" s="99"/>
      <c r="H63" s="99"/>
      <c r="I63" s="99"/>
      <c r="J63" s="99"/>
    </row>
    <row r="64" spans="1:10" ht="20.100000000000001" customHeight="1" x14ac:dyDescent="0.25">
      <c r="A64" s="89" t="s">
        <v>171</v>
      </c>
      <c r="B64" s="99"/>
      <c r="C64" s="99"/>
      <c r="D64" s="99"/>
      <c r="E64" s="99"/>
      <c r="F64" s="99"/>
      <c r="G64" s="99"/>
      <c r="H64" s="99"/>
      <c r="I64" s="99"/>
      <c r="J64" s="99"/>
    </row>
    <row r="65" spans="1:10" ht="20.100000000000001" customHeight="1" x14ac:dyDescent="0.2">
      <c r="A65" s="97" t="s">
        <v>247</v>
      </c>
      <c r="B65" s="171"/>
      <c r="C65" s="171"/>
      <c r="D65" s="171"/>
      <c r="E65" s="171"/>
      <c r="F65" s="99"/>
      <c r="G65" s="99"/>
      <c r="H65" s="99"/>
      <c r="I65" s="99"/>
      <c r="J65" s="99"/>
    </row>
    <row r="66" spans="1:10" ht="20.100000000000001" customHeight="1" x14ac:dyDescent="0.2">
      <c r="A66" s="89"/>
      <c r="B66" s="99"/>
      <c r="C66" s="99"/>
      <c r="D66" s="99"/>
      <c r="E66" s="99"/>
      <c r="F66" s="99"/>
      <c r="G66" s="99"/>
      <c r="H66" s="99"/>
      <c r="I66" s="99"/>
      <c r="J66" s="99"/>
    </row>
    <row r="67" spans="1:10" ht="20.100000000000001" customHeight="1" x14ac:dyDescent="0.2">
      <c r="A67" s="89" t="s">
        <v>169</v>
      </c>
      <c r="B67" s="99"/>
      <c r="C67" s="99"/>
      <c r="D67" s="99"/>
      <c r="E67" s="99"/>
      <c r="F67" s="99"/>
      <c r="G67" s="99"/>
      <c r="H67" s="99"/>
      <c r="I67" s="99"/>
      <c r="J67" s="99"/>
    </row>
    <row r="68" spans="1:10" ht="20.100000000000001" customHeight="1" x14ac:dyDescent="0.2">
      <c r="A68" s="95" t="s">
        <v>168</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
      <c r="A70" s="89" t="s">
        <v>167</v>
      </c>
      <c r="B70" s="99"/>
      <c r="C70" s="99"/>
      <c r="D70" s="99"/>
      <c r="E70" s="99"/>
      <c r="F70" s="99"/>
      <c r="G70" s="99"/>
      <c r="H70" s="99"/>
      <c r="I70" s="99"/>
      <c r="J70" s="99"/>
    </row>
    <row r="71" spans="1:10" ht="20.100000000000001" customHeight="1" x14ac:dyDescent="0.2">
      <c r="A71" s="89" t="s">
        <v>246</v>
      </c>
      <c r="B71" s="99"/>
      <c r="C71" s="99"/>
      <c r="D71" s="99"/>
      <c r="E71" s="99"/>
      <c r="F71" s="99"/>
      <c r="G71" s="99"/>
      <c r="H71" s="99"/>
      <c r="I71" s="99"/>
      <c r="J71" s="99"/>
    </row>
    <row r="72" spans="1:10" ht="20.100000000000001" customHeight="1" x14ac:dyDescent="0.2">
      <c r="A72" s="89"/>
      <c r="B72" s="99"/>
      <c r="C72" s="99"/>
      <c r="D72" s="99"/>
      <c r="E72" s="99"/>
      <c r="F72" s="99"/>
      <c r="G72" s="99"/>
      <c r="H72" s="99"/>
      <c r="I72" s="99"/>
      <c r="J72" s="99"/>
    </row>
    <row r="73" spans="1:10" ht="20.100000000000001" hidden="1" customHeight="1" x14ac:dyDescent="0.2">
      <c r="A73" s="94" t="s">
        <v>165</v>
      </c>
      <c r="B73" s="99"/>
      <c r="C73" s="99"/>
      <c r="D73" s="99"/>
      <c r="E73" s="99"/>
      <c r="F73" s="99"/>
      <c r="G73" s="99"/>
      <c r="H73" s="99"/>
      <c r="I73" s="99"/>
      <c r="J73" s="99"/>
    </row>
    <row r="74" spans="1:10" ht="20.100000000000001" customHeight="1" x14ac:dyDescent="0.2">
      <c r="A74" s="89" t="s">
        <v>164</v>
      </c>
      <c r="B74" s="99"/>
      <c r="C74" s="99"/>
      <c r="D74" s="99"/>
      <c r="E74" s="99"/>
      <c r="F74" s="99"/>
      <c r="G74" s="99"/>
      <c r="H74" s="99"/>
      <c r="I74" s="99"/>
      <c r="J74" s="99"/>
    </row>
    <row r="75" spans="1:10" ht="20.100000000000001" customHeight="1" x14ac:dyDescent="0.2">
      <c r="A75" s="89"/>
      <c r="B75" s="99"/>
      <c r="C75" s="99"/>
      <c r="D75" s="99"/>
      <c r="E75" s="99"/>
      <c r="F75" s="99"/>
      <c r="G75" s="99"/>
      <c r="H75" s="99"/>
      <c r="I75" s="99"/>
      <c r="J75" s="99"/>
    </row>
    <row r="76" spans="1:10" ht="20.100000000000001" customHeight="1" x14ac:dyDescent="0.2">
      <c r="A76" s="89" t="s">
        <v>245</v>
      </c>
      <c r="B76" s="99"/>
      <c r="C76" s="99"/>
      <c r="D76" s="99"/>
      <c r="E76" s="99"/>
      <c r="F76" s="99"/>
      <c r="G76" s="99"/>
      <c r="H76" s="99"/>
      <c r="I76" s="99"/>
      <c r="J76" s="99"/>
    </row>
    <row r="77" spans="1:10" ht="20.100000000000001" customHeight="1" x14ac:dyDescent="0.25">
      <c r="A77" s="89" t="s">
        <v>244</v>
      </c>
      <c r="B77" s="99"/>
      <c r="C77" s="99"/>
      <c r="D77" s="99"/>
      <c r="E77" s="99"/>
      <c r="F77" s="99"/>
      <c r="G77" s="99"/>
      <c r="H77" s="99"/>
      <c r="I77" s="99"/>
      <c r="J77" s="99"/>
    </row>
    <row r="78" spans="1:10" ht="20.100000000000001" customHeight="1" x14ac:dyDescent="0.2">
      <c r="A78" s="89"/>
      <c r="B78" s="99"/>
      <c r="C78" s="99"/>
      <c r="D78" s="99"/>
      <c r="E78" s="99"/>
      <c r="F78" s="99"/>
      <c r="G78" s="99"/>
      <c r="H78" s="99"/>
      <c r="I78" s="99"/>
      <c r="J78" s="99"/>
    </row>
    <row r="79" spans="1:10" ht="20.100000000000001" customHeight="1" x14ac:dyDescent="0.2">
      <c r="A79" s="89" t="s">
        <v>243</v>
      </c>
      <c r="B79" s="99"/>
      <c r="C79" s="99"/>
      <c r="D79" s="99"/>
      <c r="E79" s="99"/>
      <c r="F79" s="99"/>
      <c r="G79" s="99"/>
      <c r="H79" s="99"/>
      <c r="I79" s="99"/>
      <c r="J79" s="99"/>
    </row>
    <row r="80" spans="1:10" ht="20.100000000000001" customHeight="1" x14ac:dyDescent="0.2">
      <c r="A80" s="89" t="s">
        <v>242</v>
      </c>
      <c r="B80" s="99"/>
      <c r="C80" s="99"/>
      <c r="D80" s="99"/>
      <c r="E80" s="99"/>
      <c r="F80" s="99"/>
      <c r="G80" s="99"/>
      <c r="H80" s="99"/>
      <c r="I80" s="99"/>
      <c r="J80" s="99"/>
    </row>
    <row r="81" spans="1:10" ht="20.100000000000001" customHeight="1" x14ac:dyDescent="0.2">
      <c r="A81" s="89"/>
      <c r="B81" s="99"/>
      <c r="C81" s="99"/>
      <c r="D81" s="99"/>
      <c r="E81" s="99"/>
      <c r="F81" s="99"/>
      <c r="G81" s="99"/>
      <c r="H81" s="99"/>
      <c r="I81" s="99"/>
      <c r="J81" s="99"/>
    </row>
    <row r="82" spans="1:10" ht="20.100000000000001" customHeight="1" x14ac:dyDescent="0.2">
      <c r="A82" s="89" t="s">
        <v>241</v>
      </c>
      <c r="B82" s="99"/>
      <c r="C82" s="99"/>
      <c r="D82" s="99"/>
      <c r="E82" s="99"/>
      <c r="F82" s="99"/>
      <c r="G82" s="99"/>
      <c r="H82" s="99"/>
      <c r="I82" s="99"/>
      <c r="J82" s="99"/>
    </row>
    <row r="83" spans="1:10" ht="20.100000000000001" customHeight="1" x14ac:dyDescent="0.2">
      <c r="A83" s="89"/>
      <c r="B83" s="99"/>
      <c r="C83" s="99"/>
      <c r="D83" s="99"/>
      <c r="E83" s="99"/>
      <c r="F83" s="99"/>
      <c r="G83" s="99"/>
      <c r="H83" s="99"/>
      <c r="I83" s="99"/>
      <c r="J83" s="99"/>
    </row>
    <row r="84" spans="1:10" ht="20.100000000000001" customHeight="1" x14ac:dyDescent="0.2">
      <c r="A84" s="89" t="s">
        <v>240</v>
      </c>
      <c r="B84" s="99"/>
      <c r="C84" s="99"/>
      <c r="D84" s="99"/>
      <c r="E84" s="99"/>
      <c r="F84" s="99"/>
      <c r="G84" s="99"/>
      <c r="H84" s="99"/>
      <c r="I84" s="99"/>
      <c r="J84" s="99"/>
    </row>
    <row r="85" spans="1:10" ht="20.100000000000001" customHeight="1" x14ac:dyDescent="0.2">
      <c r="A85" s="89" t="s">
        <v>239</v>
      </c>
      <c r="B85" s="99"/>
      <c r="C85" s="99"/>
      <c r="D85" s="99"/>
      <c r="E85" s="99"/>
      <c r="F85" s="99"/>
      <c r="G85" s="99"/>
      <c r="H85" s="99"/>
      <c r="I85" s="99"/>
      <c r="J85" s="99"/>
    </row>
    <row r="86" spans="1:10" ht="20.100000000000001" customHeight="1" x14ac:dyDescent="0.2">
      <c r="A86" s="89"/>
      <c r="B86" s="99"/>
      <c r="C86" s="99"/>
      <c r="D86" s="99"/>
      <c r="E86" s="99"/>
      <c r="F86" s="99"/>
      <c r="G86" s="99"/>
      <c r="H86" s="99"/>
      <c r="I86" s="99"/>
      <c r="J86" s="99"/>
    </row>
    <row r="87" spans="1:10" ht="20.100000000000001" customHeight="1" x14ac:dyDescent="0.2">
      <c r="A87" s="89" t="s">
        <v>238</v>
      </c>
      <c r="B87" s="99"/>
      <c r="C87" s="99"/>
      <c r="D87" s="99"/>
      <c r="E87" s="99"/>
      <c r="F87" s="99"/>
      <c r="G87" s="99"/>
      <c r="H87" s="99"/>
      <c r="I87" s="99"/>
      <c r="J87" s="99"/>
    </row>
    <row r="88" spans="1:10" ht="20.100000000000001" customHeight="1" x14ac:dyDescent="0.2">
      <c r="A88" s="89" t="s">
        <v>237</v>
      </c>
      <c r="B88" s="99"/>
      <c r="C88" s="99"/>
      <c r="D88" s="99"/>
      <c r="E88" s="99"/>
      <c r="F88" s="99"/>
      <c r="G88" s="99"/>
      <c r="H88" s="99"/>
      <c r="I88" s="99"/>
      <c r="J88" s="99"/>
    </row>
    <row r="89" spans="1:10" ht="20.100000000000001" customHeight="1" x14ac:dyDescent="0.2">
      <c r="A89" s="89"/>
      <c r="B89" s="99"/>
      <c r="C89" s="99"/>
      <c r="D89" s="99"/>
      <c r="E89" s="99"/>
      <c r="F89" s="99"/>
      <c r="G89" s="99"/>
      <c r="H89" s="99"/>
      <c r="I89" s="99"/>
      <c r="J89" s="99"/>
    </row>
    <row r="90" spans="1:10" ht="20.100000000000001" customHeight="1" x14ac:dyDescent="0.2">
      <c r="A90" s="89" t="s">
        <v>236</v>
      </c>
      <c r="B90" s="99"/>
      <c r="C90" s="99"/>
      <c r="D90" s="99"/>
      <c r="E90" s="99"/>
      <c r="F90" s="99"/>
      <c r="G90" s="99"/>
      <c r="H90" s="99"/>
      <c r="I90" s="99"/>
      <c r="J90" s="99"/>
    </row>
    <row r="91" spans="1:10" ht="20.100000000000001" customHeight="1" x14ac:dyDescent="0.2">
      <c r="A91" s="89" t="s">
        <v>235</v>
      </c>
      <c r="B91" s="99"/>
      <c r="C91" s="99"/>
      <c r="D91" s="99"/>
      <c r="E91" s="99"/>
      <c r="F91" s="99"/>
      <c r="G91" s="99"/>
      <c r="H91" s="99"/>
      <c r="I91" s="99"/>
      <c r="J91" s="99"/>
    </row>
    <row r="92" spans="1:10" ht="20.100000000000001" customHeight="1" x14ac:dyDescent="0.2">
      <c r="A92" s="89"/>
      <c r="B92" s="99"/>
      <c r="C92" s="99"/>
      <c r="D92" s="99"/>
      <c r="E92" s="99"/>
      <c r="F92" s="99"/>
      <c r="G92" s="99"/>
      <c r="H92" s="99"/>
      <c r="I92" s="99"/>
      <c r="J92" s="99"/>
    </row>
    <row r="93" spans="1:10" ht="20.100000000000001" customHeight="1" x14ac:dyDescent="0.2">
      <c r="A93" s="89" t="s">
        <v>234</v>
      </c>
      <c r="B93" s="99"/>
      <c r="C93" s="99"/>
      <c r="D93" s="99"/>
      <c r="E93" s="99"/>
      <c r="F93" s="99"/>
      <c r="G93" s="99"/>
      <c r="H93" s="99"/>
      <c r="I93" s="99"/>
      <c r="J93" s="99"/>
    </row>
    <row r="94" spans="1:10" ht="20.100000000000001" customHeight="1" x14ac:dyDescent="0.2">
      <c r="A94" s="89" t="s">
        <v>149</v>
      </c>
      <c r="B94" s="99"/>
      <c r="C94" s="99"/>
      <c r="D94" s="99"/>
      <c r="E94" s="99"/>
      <c r="F94" s="99"/>
      <c r="G94" s="99"/>
      <c r="H94" s="99"/>
      <c r="I94" s="99"/>
      <c r="J94" s="99"/>
    </row>
    <row r="95" spans="1:10" ht="20.100000000000001" customHeight="1" x14ac:dyDescent="0.2">
      <c r="A95" s="89"/>
      <c r="B95" s="99"/>
      <c r="C95" s="99"/>
      <c r="D95" s="99"/>
      <c r="E95" s="99"/>
      <c r="F95" s="99"/>
      <c r="G95" s="99"/>
      <c r="H95" s="99"/>
      <c r="I95" s="99"/>
      <c r="J95" s="99"/>
    </row>
    <row r="96" spans="1:10" ht="20.100000000000001" customHeight="1" x14ac:dyDescent="0.2">
      <c r="A96" s="89" t="s">
        <v>233</v>
      </c>
      <c r="B96" s="99"/>
      <c r="C96" s="99"/>
      <c r="D96" s="99"/>
      <c r="E96" s="99"/>
      <c r="F96" s="99"/>
      <c r="G96" s="99"/>
      <c r="H96" s="99"/>
      <c r="I96" s="99"/>
      <c r="J96" s="99"/>
    </row>
    <row r="97" spans="1:10" ht="20.100000000000001" customHeight="1" x14ac:dyDescent="0.2">
      <c r="A97" s="89" t="s">
        <v>232</v>
      </c>
      <c r="B97" s="99"/>
      <c r="C97" s="99"/>
      <c r="D97" s="99"/>
      <c r="E97" s="99"/>
      <c r="F97" s="99"/>
      <c r="G97" s="99"/>
      <c r="H97" s="99"/>
      <c r="I97" s="99"/>
      <c r="J97" s="99"/>
    </row>
    <row r="98" spans="1:10" ht="20.100000000000001" customHeight="1" x14ac:dyDescent="0.2">
      <c r="A98" s="89"/>
      <c r="B98" s="99"/>
      <c r="C98" s="99"/>
      <c r="D98" s="99"/>
      <c r="E98" s="99"/>
      <c r="F98" s="99"/>
      <c r="G98" s="99"/>
      <c r="H98" s="99"/>
      <c r="I98" s="99"/>
      <c r="J98" s="99"/>
    </row>
    <row r="99" spans="1:10" ht="20.100000000000001" customHeight="1" x14ac:dyDescent="0.2">
      <c r="A99" s="89" t="s">
        <v>146</v>
      </c>
      <c r="B99" s="99"/>
      <c r="C99" s="99"/>
      <c r="D99" s="99"/>
      <c r="E99" s="99"/>
      <c r="F99" s="99"/>
      <c r="G99" s="99"/>
      <c r="H99" s="99"/>
      <c r="I99" s="99"/>
      <c r="J99" s="99"/>
    </row>
    <row r="100" spans="1:10" ht="20.100000000000001" customHeight="1" x14ac:dyDescent="0.2">
      <c r="A100" s="89"/>
      <c r="B100" s="99"/>
      <c r="C100" s="99"/>
      <c r="D100" s="99"/>
      <c r="E100" s="99"/>
      <c r="F100" s="99"/>
      <c r="G100" s="99"/>
      <c r="H100" s="99"/>
      <c r="I100" s="99"/>
      <c r="J100" s="99"/>
    </row>
    <row r="101" spans="1:10" ht="15" x14ac:dyDescent="0.2">
      <c r="A101" s="89" t="s">
        <v>145</v>
      </c>
      <c r="B101" s="99"/>
      <c r="C101" s="99"/>
      <c r="D101" s="99"/>
      <c r="E101" s="99"/>
      <c r="F101" s="99"/>
      <c r="G101" s="99"/>
      <c r="H101" s="99"/>
      <c r="I101" s="99"/>
      <c r="J101" s="99"/>
    </row>
    <row r="102" spans="1:10" ht="15" x14ac:dyDescent="0.2">
      <c r="A102" s="89" t="s">
        <v>144</v>
      </c>
      <c r="B102" s="99"/>
      <c r="C102" s="99"/>
      <c r="D102" s="99"/>
      <c r="E102" s="99"/>
      <c r="F102" s="99"/>
      <c r="G102" s="99"/>
      <c r="H102" s="99"/>
      <c r="I102" s="99"/>
      <c r="J102" s="99"/>
    </row>
    <row r="103" spans="1:10" ht="15" x14ac:dyDescent="0.2">
      <c r="A103" s="89" t="s">
        <v>143</v>
      </c>
      <c r="B103" s="99"/>
      <c r="C103" s="99"/>
      <c r="D103" s="99"/>
      <c r="E103" s="99"/>
      <c r="F103" s="99"/>
      <c r="G103" s="99"/>
      <c r="H103" s="99"/>
      <c r="I103" s="99"/>
      <c r="J103" s="99"/>
    </row>
    <row r="104" spans="1:10" ht="15" x14ac:dyDescent="0.2">
      <c r="A104" s="89"/>
      <c r="B104" s="99"/>
      <c r="C104" s="99"/>
      <c r="D104" s="99"/>
      <c r="E104" s="99"/>
      <c r="F104" s="99"/>
      <c r="G104" s="99"/>
      <c r="H104" s="99"/>
      <c r="I104" s="99"/>
      <c r="J104" s="99"/>
    </row>
    <row r="105" spans="1:10" ht="15.75" x14ac:dyDescent="0.25">
      <c r="A105" s="90" t="s">
        <v>142</v>
      </c>
      <c r="B105" s="99"/>
      <c r="C105" s="99"/>
      <c r="D105" s="99"/>
      <c r="E105" s="99"/>
      <c r="F105" s="99"/>
      <c r="G105" s="99"/>
      <c r="H105" s="99"/>
      <c r="I105" s="99"/>
      <c r="J105" s="99"/>
    </row>
    <row r="106" spans="1:10" ht="15" x14ac:dyDescent="0.2">
      <c r="A106" s="89" t="s">
        <v>231</v>
      </c>
      <c r="B106" s="99"/>
      <c r="C106" s="99"/>
      <c r="D106" s="99"/>
      <c r="E106" s="99"/>
      <c r="F106" s="99"/>
      <c r="G106" s="99"/>
      <c r="H106" s="99"/>
      <c r="I106" s="99"/>
      <c r="J106" s="99"/>
    </row>
    <row r="107" spans="1:10" ht="15" x14ac:dyDescent="0.2">
      <c r="A107" s="89" t="s">
        <v>230</v>
      </c>
      <c r="B107" s="99"/>
      <c r="C107" s="99"/>
      <c r="D107" s="99"/>
      <c r="E107" s="99"/>
      <c r="F107" s="99"/>
      <c r="G107" s="99"/>
      <c r="H107" s="99"/>
      <c r="I107" s="99"/>
      <c r="J107" s="99"/>
    </row>
    <row r="108" spans="1:10" ht="15" x14ac:dyDescent="0.2">
      <c r="A108" s="89" t="s">
        <v>229</v>
      </c>
      <c r="B108" s="99"/>
      <c r="C108" s="99"/>
      <c r="D108" s="99"/>
      <c r="E108" s="99"/>
      <c r="F108" s="99"/>
      <c r="G108" s="99"/>
      <c r="H108" s="99"/>
      <c r="I108" s="99"/>
      <c r="J108" s="99"/>
    </row>
    <row r="109" spans="1:10" x14ac:dyDescent="0.2">
      <c r="A109" s="122"/>
    </row>
    <row r="110" spans="1:10" ht="15" x14ac:dyDescent="0.2">
      <c r="A110" s="89"/>
    </row>
  </sheetData>
  <sheetProtection password="CAB3" sheet="1"/>
  <mergeCells count="5">
    <mergeCell ref="A13:B13"/>
    <mergeCell ref="A5:E5"/>
    <mergeCell ref="A6:E6"/>
    <mergeCell ref="A1:E1"/>
    <mergeCell ref="A2:E2"/>
  </mergeCells>
  <printOptions horizontalCentered="1" verticalCentered="1"/>
  <pageMargins left="0.25" right="0.34" top="0.01" bottom="0.5" header="0" footer="0"/>
  <pageSetup scale="70" orientation="portrait" r:id="rId1"/>
  <headerFooter alignWithMargins="0"/>
  <rowBreaks count="1" manualBreakCount="1">
    <brk id="52" max="16383" man="1"/>
  </rowBreaks>
  <colBreaks count="1" manualBreakCount="1">
    <brk id="5" max="104857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6C498-D658-454E-A998-CB557C9AE90D}">
  <dimension ref="A1:J115"/>
  <sheetViews>
    <sheetView workbookViewId="0">
      <selection activeCell="A5" sqref="A5:E5"/>
    </sheetView>
  </sheetViews>
  <sheetFormatPr defaultColWidth="8.7109375" defaultRowHeight="12.75" x14ac:dyDescent="0.2"/>
  <cols>
    <col min="1" max="1" width="92.855468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23.25" x14ac:dyDescent="0.35">
      <c r="A1" s="578" t="s">
        <v>228</v>
      </c>
      <c r="B1" s="578"/>
      <c r="C1" s="578"/>
      <c r="D1" s="578"/>
      <c r="E1" s="578"/>
      <c r="F1" s="195"/>
      <c r="G1" s="198"/>
      <c r="H1" s="86"/>
      <c r="I1" s="86"/>
    </row>
    <row r="2" spans="1:9" ht="20.25" x14ac:dyDescent="0.3">
      <c r="A2" s="579" t="s">
        <v>227</v>
      </c>
      <c r="B2" s="579"/>
      <c r="C2" s="579"/>
      <c r="D2" s="579"/>
      <c r="E2" s="579"/>
      <c r="F2" s="195"/>
      <c r="G2" s="198"/>
      <c r="H2" s="86"/>
      <c r="I2" s="86"/>
    </row>
    <row r="3" spans="1:9" ht="9" customHeight="1" x14ac:dyDescent="0.25">
      <c r="A3" s="196"/>
      <c r="B3" s="188"/>
      <c r="C3" s="188"/>
      <c r="D3" s="188"/>
      <c r="E3" s="188"/>
      <c r="F3" s="195"/>
      <c r="G3" s="198"/>
      <c r="H3" s="86"/>
      <c r="I3" s="86"/>
    </row>
    <row r="4" spans="1:9" ht="18" customHeight="1" x14ac:dyDescent="0.25">
      <c r="A4" s="166" t="s">
        <v>294</v>
      </c>
      <c r="B4" s="189"/>
      <c r="C4" s="189"/>
      <c r="D4" s="188"/>
      <c r="E4" s="188"/>
      <c r="F4" s="199"/>
      <c r="G4" s="198"/>
      <c r="H4" s="86"/>
      <c r="I4" s="86"/>
    </row>
    <row r="5" spans="1:9" ht="21.6" customHeight="1" x14ac:dyDescent="0.3">
      <c r="A5" s="580" t="s">
        <v>293</v>
      </c>
      <c r="B5" s="580"/>
      <c r="C5" s="580"/>
      <c r="D5" s="580"/>
      <c r="E5" s="580"/>
      <c r="F5" s="199"/>
      <c r="G5" s="198"/>
      <c r="H5" s="86"/>
      <c r="I5" s="86"/>
    </row>
    <row r="6" spans="1:9" ht="29.45" customHeight="1" x14ac:dyDescent="0.35">
      <c r="A6" s="575" t="s">
        <v>225</v>
      </c>
      <c r="B6" s="575"/>
      <c r="C6" s="575"/>
      <c r="D6" s="575"/>
      <c r="E6" s="575"/>
      <c r="F6" s="199"/>
      <c r="G6" s="198"/>
      <c r="H6" s="86"/>
      <c r="I6" s="86"/>
    </row>
    <row r="7" spans="1:9" ht="10.5" customHeight="1" x14ac:dyDescent="0.35">
      <c r="A7" s="194"/>
      <c r="B7" s="194"/>
      <c r="C7" s="194"/>
      <c r="D7" s="194"/>
      <c r="E7" s="194"/>
      <c r="F7" s="199"/>
      <c r="G7" s="198"/>
      <c r="H7" s="86"/>
      <c r="I7" s="86"/>
    </row>
    <row r="8" spans="1:9" ht="17.25" customHeight="1" x14ac:dyDescent="0.25">
      <c r="A8" s="193" t="s">
        <v>270</v>
      </c>
      <c r="B8" s="189"/>
      <c r="C8" s="189"/>
      <c r="D8" s="188"/>
      <c r="E8" s="188"/>
      <c r="F8" s="199"/>
      <c r="G8" s="198"/>
      <c r="H8" s="86"/>
      <c r="I8" s="86"/>
    </row>
    <row r="9" spans="1:9" ht="17.25" customHeight="1" x14ac:dyDescent="0.25">
      <c r="A9" s="190" t="s">
        <v>269</v>
      </c>
      <c r="B9" s="189"/>
      <c r="C9" s="189"/>
      <c r="D9" s="188"/>
      <c r="E9" s="188"/>
      <c r="F9" s="199"/>
      <c r="G9" s="198"/>
      <c r="H9" s="86"/>
      <c r="I9" s="86"/>
    </row>
    <row r="10" spans="1:9" ht="10.5" customHeight="1" x14ac:dyDescent="0.25">
      <c r="A10" s="190"/>
      <c r="B10" s="189"/>
      <c r="C10" s="189"/>
      <c r="D10" s="188"/>
      <c r="E10" s="188"/>
      <c r="F10" s="199"/>
      <c r="G10" s="198"/>
      <c r="H10" s="86"/>
      <c r="I10" s="86"/>
    </row>
    <row r="11" spans="1:9" ht="29.25" customHeight="1" x14ac:dyDescent="0.25">
      <c r="A11" s="192" t="s">
        <v>268</v>
      </c>
      <c r="B11" s="161" t="s">
        <v>223</v>
      </c>
      <c r="C11" s="189"/>
      <c r="D11" s="188"/>
      <c r="E11" s="188"/>
      <c r="F11" s="199"/>
      <c r="G11" s="198"/>
      <c r="H11" s="86"/>
      <c r="I11" s="86"/>
    </row>
    <row r="12" spans="1:9" ht="30" customHeight="1" x14ac:dyDescent="0.25">
      <c r="A12" s="191" t="s">
        <v>267</v>
      </c>
      <c r="B12" s="157" t="s">
        <v>221</v>
      </c>
      <c r="C12" s="189"/>
      <c r="D12" s="188"/>
      <c r="E12" s="188"/>
      <c r="F12" s="199"/>
      <c r="G12" s="198"/>
      <c r="H12" s="86"/>
      <c r="I12" s="86"/>
    </row>
    <row r="13" spans="1:9" ht="20.25" customHeight="1" x14ac:dyDescent="0.25">
      <c r="A13" s="576" t="s">
        <v>266</v>
      </c>
      <c r="B13" s="576"/>
      <c r="C13" s="189"/>
      <c r="D13" s="188"/>
      <c r="E13" s="188"/>
      <c r="F13" s="199"/>
      <c r="G13" s="198"/>
      <c r="H13" s="86"/>
      <c r="I13" s="86"/>
    </row>
    <row r="14" spans="1:9" ht="12.75" customHeight="1" x14ac:dyDescent="0.25">
      <c r="A14" s="190"/>
      <c r="B14" s="189"/>
      <c r="C14" s="189"/>
      <c r="D14" s="188"/>
      <c r="E14" s="188"/>
      <c r="F14" s="199"/>
      <c r="G14" s="198"/>
      <c r="H14" s="86"/>
      <c r="I14" s="86"/>
    </row>
    <row r="15" spans="1:9" ht="9" customHeight="1" x14ac:dyDescent="0.2">
      <c r="A15" s="187"/>
      <c r="B15" s="186"/>
      <c r="C15" s="186"/>
      <c r="D15" s="185"/>
      <c r="E15" s="86"/>
      <c r="F15" s="199"/>
      <c r="G15" s="198"/>
    </row>
    <row r="16" spans="1:9" ht="15.75" x14ac:dyDescent="0.25">
      <c r="A16" s="155" t="s">
        <v>265</v>
      </c>
      <c r="B16" s="186"/>
      <c r="C16" s="186"/>
      <c r="D16" s="185"/>
      <c r="E16" s="86"/>
      <c r="F16" s="199"/>
      <c r="G16" s="86"/>
    </row>
    <row r="17" spans="1:7" ht="15.75" x14ac:dyDescent="0.25">
      <c r="A17" s="155" t="s">
        <v>264</v>
      </c>
      <c r="B17" s="184"/>
      <c r="C17" s="184"/>
      <c r="D17" s="86"/>
      <c r="E17" s="199" t="s">
        <v>220</v>
      </c>
      <c r="F17" s="199"/>
      <c r="G17" s="198"/>
    </row>
    <row r="18" spans="1:7" x14ac:dyDescent="0.2">
      <c r="A18" s="122"/>
      <c r="B18" s="86"/>
      <c r="C18" s="86"/>
      <c r="D18" s="86"/>
      <c r="E18" s="203" t="s">
        <v>219</v>
      </c>
      <c r="F18" s="199"/>
    </row>
    <row r="19" spans="1:7" ht="20.100000000000001" customHeight="1" x14ac:dyDescent="0.25">
      <c r="A19" s="116" t="s">
        <v>292</v>
      </c>
      <c r="B19" s="86"/>
      <c r="C19" s="86"/>
      <c r="E19" s="86"/>
      <c r="F19" s="199"/>
      <c r="G19" s="86"/>
    </row>
    <row r="20" spans="1:7" ht="20.100000000000001" customHeight="1" thickBot="1" x14ac:dyDescent="0.3">
      <c r="A20" s="118" t="s">
        <v>262</v>
      </c>
      <c r="B20" s="120"/>
      <c r="C20" s="120"/>
      <c r="D20" s="183"/>
      <c r="E20" s="106" t="s">
        <v>216</v>
      </c>
      <c r="F20" s="199"/>
      <c r="G20" s="86"/>
    </row>
    <row r="21" spans="1:7" ht="20.100000000000001" customHeight="1" thickTop="1" x14ac:dyDescent="0.25">
      <c r="A21" s="147"/>
      <c r="B21" s="120"/>
      <c r="C21" s="120"/>
      <c r="D21" s="120"/>
      <c r="E21" s="138"/>
      <c r="F21" s="199"/>
    </row>
    <row r="22" spans="1:7" ht="20.100000000000001" customHeight="1" thickBot="1" x14ac:dyDescent="0.3">
      <c r="A22" s="126" t="s">
        <v>291</v>
      </c>
      <c r="B22" s="182">
        <f>+D20*0.0103</f>
        <v>0</v>
      </c>
      <c r="C22" s="120"/>
      <c r="D22" s="144">
        <f>+B22</f>
        <v>0</v>
      </c>
      <c r="E22" s="106" t="s">
        <v>1</v>
      </c>
      <c r="F22" s="199"/>
      <c r="G22" s="86"/>
    </row>
    <row r="23" spans="1:7" ht="20.100000000000001" customHeight="1" thickTop="1" x14ac:dyDescent="0.25">
      <c r="A23" s="147"/>
      <c r="B23" s="120"/>
      <c r="C23" s="120"/>
      <c r="D23" s="120"/>
      <c r="E23" s="138"/>
      <c r="F23" s="199"/>
      <c r="G23" s="86"/>
    </row>
    <row r="24" spans="1:7" ht="20.100000000000001" customHeight="1" x14ac:dyDescent="0.25">
      <c r="A24" s="126" t="s">
        <v>260</v>
      </c>
      <c r="B24" s="181"/>
      <c r="C24" s="181"/>
      <c r="D24" s="120"/>
      <c r="E24" s="89"/>
      <c r="F24" s="199"/>
      <c r="G24" s="198"/>
    </row>
    <row r="25" spans="1:7" ht="20.100000000000001" customHeight="1" thickBot="1" x14ac:dyDescent="0.3">
      <c r="A25" s="126" t="s">
        <v>290</v>
      </c>
      <c r="B25" s="177"/>
      <c r="C25" s="120"/>
      <c r="D25" s="119">
        <f>+B25</f>
        <v>0</v>
      </c>
      <c r="E25" s="106" t="s">
        <v>213</v>
      </c>
      <c r="F25" s="199"/>
      <c r="G25" s="198"/>
    </row>
    <row r="26" spans="1:7" ht="20.100000000000001" customHeight="1" thickTop="1" x14ac:dyDescent="0.25">
      <c r="A26" s="126"/>
      <c r="B26" s="132"/>
      <c r="C26" s="120"/>
      <c r="D26" s="120"/>
      <c r="E26" s="106"/>
      <c r="F26" s="199"/>
      <c r="G26" s="198"/>
    </row>
    <row r="27" spans="1:7" ht="20.100000000000001" customHeight="1" thickBot="1" x14ac:dyDescent="0.3">
      <c r="A27" s="126" t="s">
        <v>289</v>
      </c>
      <c r="B27" s="202"/>
      <c r="C27" s="120"/>
      <c r="D27" s="119">
        <f>+B27</f>
        <v>0</v>
      </c>
      <c r="E27" s="201" t="s">
        <v>288</v>
      </c>
      <c r="F27" s="199"/>
      <c r="G27" s="198"/>
    </row>
    <row r="28" spans="1:7" ht="17.25" customHeight="1" thickTop="1" x14ac:dyDescent="0.25">
      <c r="A28" s="200" t="s">
        <v>287</v>
      </c>
      <c r="B28" s="120"/>
      <c r="C28" s="120"/>
      <c r="D28" s="120"/>
      <c r="E28" s="138"/>
      <c r="F28" s="199"/>
      <c r="G28" s="198"/>
    </row>
    <row r="29" spans="1:7" ht="23.25" customHeight="1" thickBot="1" x14ac:dyDescent="0.3">
      <c r="A29" s="118" t="s">
        <v>18</v>
      </c>
      <c r="B29" s="120"/>
      <c r="C29" s="120"/>
      <c r="D29" s="144">
        <f>+D20+D22+D25+D27</f>
        <v>0</v>
      </c>
      <c r="E29" s="106" t="s">
        <v>188</v>
      </c>
      <c r="F29" s="199"/>
      <c r="G29" s="198"/>
    </row>
    <row r="30" spans="1:7" ht="24" customHeight="1" thickTop="1" x14ac:dyDescent="0.25">
      <c r="A30" s="116" t="s">
        <v>212</v>
      </c>
      <c r="B30" s="120"/>
      <c r="C30" s="120"/>
      <c r="D30" s="120" t="s">
        <v>3</v>
      </c>
      <c r="E30" s="138" t="s">
        <v>3</v>
      </c>
      <c r="F30" s="199"/>
      <c r="G30" s="198"/>
    </row>
    <row r="31" spans="1:7" ht="24" customHeight="1" thickBot="1" x14ac:dyDescent="0.3">
      <c r="A31" s="198" t="s">
        <v>286</v>
      </c>
      <c r="B31" s="120"/>
      <c r="C31" s="120"/>
      <c r="D31" s="180"/>
      <c r="E31" s="106" t="s">
        <v>209</v>
      </c>
      <c r="F31" s="199"/>
      <c r="G31" s="86"/>
    </row>
    <row r="32" spans="1:7" ht="24" customHeight="1" thickTop="1" thickBot="1" x14ac:dyDescent="0.3">
      <c r="A32" s="198" t="s">
        <v>285</v>
      </c>
      <c r="B32" s="177"/>
      <c r="C32" s="120"/>
      <c r="D32" s="178"/>
      <c r="E32" s="138" t="s">
        <v>207</v>
      </c>
      <c r="F32" s="199"/>
      <c r="G32" s="86"/>
    </row>
    <row r="33" spans="1:7" ht="24" customHeight="1" thickTop="1" thickBot="1" x14ac:dyDescent="0.3">
      <c r="A33" s="198" t="s">
        <v>256</v>
      </c>
      <c r="B33" s="120"/>
      <c r="C33" s="120"/>
      <c r="D33" s="179">
        <f>+D31+B32</f>
        <v>0</v>
      </c>
      <c r="E33" s="106" t="s">
        <v>194</v>
      </c>
      <c r="F33" s="199"/>
      <c r="G33" s="86"/>
    </row>
    <row r="34" spans="1:7" ht="20.100000000000001" customHeight="1" thickTop="1" thickBot="1" x14ac:dyDescent="0.3">
      <c r="A34" s="126" t="s">
        <v>284</v>
      </c>
      <c r="B34" s="177"/>
      <c r="C34" s="120"/>
      <c r="D34" s="178" t="s">
        <v>3</v>
      </c>
      <c r="E34" s="106" t="s">
        <v>204</v>
      </c>
      <c r="F34" s="199"/>
      <c r="G34" s="198"/>
    </row>
    <row r="35" spans="1:7" ht="20.100000000000001" customHeight="1" thickTop="1" thickBot="1" x14ac:dyDescent="0.3">
      <c r="A35" s="126" t="s">
        <v>283</v>
      </c>
      <c r="B35" s="177"/>
      <c r="C35" s="120"/>
      <c r="D35" s="144">
        <f>+B34+B35</f>
        <v>0</v>
      </c>
      <c r="E35" s="106" t="s">
        <v>202</v>
      </c>
      <c r="F35" s="199"/>
      <c r="G35" s="86"/>
    </row>
    <row r="36" spans="1:7" ht="20.100000000000001" customHeight="1" thickTop="1" x14ac:dyDescent="0.25">
      <c r="A36" s="127"/>
      <c r="B36" s="129"/>
      <c r="C36" s="120"/>
      <c r="D36" s="107"/>
      <c r="E36" s="138"/>
      <c r="F36" s="199"/>
      <c r="G36" s="198"/>
    </row>
    <row r="37" spans="1:7" ht="20.100000000000001" customHeight="1" thickBot="1" x14ac:dyDescent="0.3">
      <c r="A37" s="126" t="s">
        <v>24</v>
      </c>
      <c r="B37" s="120"/>
      <c r="C37" s="120"/>
      <c r="D37" s="109">
        <f>+D33+D35</f>
        <v>0</v>
      </c>
      <c r="E37" s="106" t="s">
        <v>201</v>
      </c>
      <c r="F37" s="199"/>
      <c r="G37" s="198"/>
    </row>
    <row r="38" spans="1:7" ht="20.100000000000001" customHeight="1" thickTop="1" x14ac:dyDescent="0.25">
      <c r="A38" s="127"/>
      <c r="B38" s="120"/>
      <c r="C38" s="120"/>
      <c r="D38" s="129"/>
      <c r="E38" s="138" t="s">
        <v>3</v>
      </c>
      <c r="F38" s="199"/>
      <c r="G38" s="198"/>
    </row>
    <row r="39" spans="1:7" ht="17.100000000000001" customHeight="1" thickBot="1" x14ac:dyDescent="0.3">
      <c r="A39" s="126" t="s">
        <v>253</v>
      </c>
      <c r="B39" s="120"/>
      <c r="C39" s="90"/>
      <c r="D39" s="121" t="e">
        <f>D29/D37</f>
        <v>#DIV/0!</v>
      </c>
      <c r="E39" s="106" t="s">
        <v>192</v>
      </c>
      <c r="F39" s="199"/>
      <c r="G39" s="198"/>
    </row>
    <row r="40" spans="1:7" ht="20.100000000000001" customHeight="1" thickTop="1" x14ac:dyDescent="0.25">
      <c r="A40" s="127"/>
      <c r="B40" s="120"/>
      <c r="C40" s="120"/>
      <c r="D40" s="120"/>
      <c r="E40" s="138"/>
      <c r="F40" s="199"/>
      <c r="G40" s="198"/>
    </row>
    <row r="41" spans="1:7" ht="20.100000000000001" customHeight="1" thickBot="1" x14ac:dyDescent="0.3">
      <c r="A41" s="126" t="s">
        <v>199</v>
      </c>
      <c r="B41" s="98"/>
      <c r="C41" s="98"/>
      <c r="D41" s="109">
        <f>+D37</f>
        <v>0</v>
      </c>
      <c r="E41" s="106" t="s">
        <v>7</v>
      </c>
      <c r="F41" s="199"/>
      <c r="G41" s="198"/>
    </row>
    <row r="42" spans="1:7" ht="20.100000000000001" customHeight="1" thickTop="1" thickBot="1" x14ac:dyDescent="0.3">
      <c r="A42" s="126" t="s">
        <v>252</v>
      </c>
      <c r="B42" s="176">
        <f>-B34</f>
        <v>0</v>
      </c>
      <c r="C42" s="98"/>
      <c r="D42" s="107"/>
      <c r="E42" s="138"/>
      <c r="F42" s="199"/>
      <c r="G42" s="198"/>
    </row>
    <row r="43" spans="1:7" ht="20.100000000000001" customHeight="1" thickTop="1" thickBot="1" x14ac:dyDescent="0.3">
      <c r="A43" s="126" t="s">
        <v>251</v>
      </c>
      <c r="B43" s="176">
        <f>-B35</f>
        <v>0</v>
      </c>
      <c r="C43" s="98"/>
      <c r="D43" s="109">
        <f>+B42+B43</f>
        <v>0</v>
      </c>
      <c r="E43" s="106" t="s">
        <v>196</v>
      </c>
      <c r="F43" s="199"/>
      <c r="G43" s="198"/>
    </row>
    <row r="44" spans="1:7" ht="20.100000000000001" customHeight="1" thickTop="1" x14ac:dyDescent="0.25">
      <c r="A44" s="198"/>
      <c r="B44" s="98"/>
      <c r="C44" s="98"/>
      <c r="D44" s="107"/>
      <c r="E44" s="138"/>
      <c r="F44" s="199"/>
      <c r="G44" s="198"/>
    </row>
    <row r="45" spans="1:7" ht="20.100000000000001" customHeight="1" thickBot="1" x14ac:dyDescent="0.3">
      <c r="A45" s="198" t="s">
        <v>195</v>
      </c>
      <c r="B45" s="98"/>
      <c r="C45" s="98"/>
      <c r="D45" s="109">
        <f>D41+D43</f>
        <v>0</v>
      </c>
      <c r="E45" s="106" t="s">
        <v>194</v>
      </c>
      <c r="F45" s="199"/>
      <c r="G45" s="198"/>
    </row>
    <row r="46" spans="1:7" ht="20.100000000000001" customHeight="1" thickTop="1" x14ac:dyDescent="0.25">
      <c r="A46" s="122"/>
      <c r="B46" s="120" t="s">
        <v>3</v>
      </c>
      <c r="C46" s="120"/>
      <c r="D46" s="120" t="s">
        <v>3</v>
      </c>
      <c r="E46" s="138" t="s">
        <v>3</v>
      </c>
      <c r="F46" s="199"/>
      <c r="G46" s="86"/>
    </row>
    <row r="47" spans="1:7" ht="20.100000000000001" customHeight="1" thickBot="1" x14ac:dyDescent="0.3">
      <c r="A47" s="90" t="s">
        <v>250</v>
      </c>
      <c r="B47" s="120" t="s">
        <v>3</v>
      </c>
      <c r="C47" s="120"/>
      <c r="D47" s="121" t="e">
        <f>+D39</f>
        <v>#DIV/0!</v>
      </c>
      <c r="E47" s="106" t="s">
        <v>192</v>
      </c>
      <c r="F47" s="199"/>
      <c r="G47" s="198"/>
    </row>
    <row r="48" spans="1:7" ht="20.100000000000001" customHeight="1" thickTop="1" x14ac:dyDescent="0.25">
      <c r="A48" s="86"/>
      <c r="B48" s="120"/>
      <c r="C48" s="120"/>
      <c r="D48" s="120"/>
      <c r="E48" s="138"/>
      <c r="F48" s="199"/>
      <c r="G48" s="198"/>
    </row>
    <row r="49" spans="1:10" ht="20.100000000000001" customHeight="1" thickBot="1" x14ac:dyDescent="0.3">
      <c r="A49" s="90" t="s">
        <v>191</v>
      </c>
      <c r="B49" s="120"/>
      <c r="C49" s="120"/>
      <c r="D49" s="109" t="e">
        <f>D47*D45</f>
        <v>#DIV/0!</v>
      </c>
      <c r="E49" s="106" t="s">
        <v>182</v>
      </c>
      <c r="F49" s="199"/>
      <c r="G49" s="86"/>
    </row>
    <row r="50" spans="1:10" ht="20.100000000000001" customHeight="1" thickTop="1" x14ac:dyDescent="0.25">
      <c r="A50" s="198"/>
      <c r="B50" s="120"/>
      <c r="C50" s="120"/>
      <c r="D50" s="107"/>
      <c r="E50" s="138"/>
      <c r="F50" s="199"/>
      <c r="G50" s="198"/>
    </row>
    <row r="51" spans="1:10" ht="20.100000000000001" customHeight="1" x14ac:dyDescent="0.25">
      <c r="A51" s="116" t="s">
        <v>190</v>
      </c>
      <c r="B51" s="120"/>
      <c r="C51" s="120"/>
      <c r="D51" s="107" t="s">
        <v>3</v>
      </c>
      <c r="E51" s="138" t="s">
        <v>3</v>
      </c>
      <c r="F51" s="198"/>
      <c r="G51" s="86"/>
    </row>
    <row r="52" spans="1:10" ht="20.100000000000001" customHeight="1" thickBot="1" x14ac:dyDescent="0.3">
      <c r="A52" s="118" t="s">
        <v>249</v>
      </c>
      <c r="B52" s="120"/>
      <c r="C52" s="120"/>
      <c r="D52" s="175">
        <f>+D29</f>
        <v>0</v>
      </c>
      <c r="E52" s="106" t="s">
        <v>188</v>
      </c>
      <c r="F52" s="198"/>
      <c r="G52" s="86"/>
    </row>
    <row r="53" spans="1:10" ht="20.100000000000001" customHeight="1" thickBot="1" x14ac:dyDescent="0.3">
      <c r="A53" s="198" t="s">
        <v>248</v>
      </c>
      <c r="B53" s="120"/>
      <c r="C53" s="120"/>
      <c r="D53" s="109" t="e">
        <f>D47*D43</f>
        <v>#DIV/0!</v>
      </c>
      <c r="E53" s="106" t="s">
        <v>186</v>
      </c>
      <c r="F53" s="86"/>
      <c r="G53" s="86"/>
    </row>
    <row r="54" spans="1:10" ht="20.100000000000001" customHeight="1" thickTop="1" thickBot="1" x14ac:dyDescent="0.3">
      <c r="A54" s="90" t="s">
        <v>183</v>
      </c>
      <c r="B54" s="174"/>
      <c r="C54" s="174"/>
      <c r="D54" s="108" t="e">
        <f>D52+D53</f>
        <v>#DIV/0!</v>
      </c>
      <c r="E54" s="106" t="s">
        <v>184</v>
      </c>
      <c r="F54" s="86"/>
      <c r="G54" s="86"/>
    </row>
    <row r="55" spans="1:10" ht="20.100000000000001" customHeight="1" thickTop="1" x14ac:dyDescent="0.2">
      <c r="A55" s="198"/>
      <c r="B55" s="174"/>
      <c r="C55" s="174"/>
      <c r="D55" s="173"/>
      <c r="E55" s="197"/>
      <c r="F55" s="86"/>
      <c r="G55" s="86"/>
    </row>
    <row r="56" spans="1:10" ht="15.75" x14ac:dyDescent="0.25">
      <c r="A56" s="101" t="s">
        <v>181</v>
      </c>
      <c r="B56" s="89"/>
      <c r="C56" s="89"/>
      <c r="D56" s="99"/>
      <c r="E56" s="99"/>
      <c r="F56" s="99"/>
      <c r="G56" s="99"/>
      <c r="H56" s="99"/>
      <c r="I56" s="99"/>
      <c r="J56" s="99"/>
    </row>
    <row r="57" spans="1:10" ht="20.100000000000001" customHeight="1" x14ac:dyDescent="0.25">
      <c r="A57" s="89" t="s">
        <v>178</v>
      </c>
      <c r="B57" s="89"/>
      <c r="C57" s="89"/>
      <c r="D57" s="99"/>
      <c r="E57" s="99"/>
      <c r="F57" s="99"/>
      <c r="G57" s="99"/>
      <c r="H57" s="99"/>
      <c r="I57" s="99"/>
      <c r="J57" s="99"/>
    </row>
    <row r="58" spans="1:10" ht="20.100000000000001" customHeight="1" x14ac:dyDescent="0.2">
      <c r="A58" s="89" t="s">
        <v>177</v>
      </c>
      <c r="B58" s="99"/>
      <c r="C58" s="99"/>
      <c r="D58" s="99"/>
      <c r="E58" s="99"/>
      <c r="F58" s="99"/>
      <c r="G58" s="99"/>
      <c r="H58" s="99"/>
      <c r="I58" s="99"/>
      <c r="J58" s="99"/>
    </row>
    <row r="59" spans="1:10" ht="16.5" customHeight="1" x14ac:dyDescent="0.25">
      <c r="A59" s="89" t="s">
        <v>176</v>
      </c>
      <c r="B59" s="99"/>
      <c r="C59" s="99"/>
      <c r="D59" s="99"/>
      <c r="E59" s="99"/>
      <c r="F59" s="99"/>
      <c r="G59" s="99"/>
      <c r="H59" s="99"/>
      <c r="I59" s="99"/>
      <c r="J59" s="99"/>
    </row>
    <row r="60" spans="1:10" ht="8.25" customHeight="1" x14ac:dyDescent="0.2">
      <c r="A60" s="89"/>
      <c r="B60" s="99"/>
      <c r="C60" s="99"/>
      <c r="D60" s="99"/>
      <c r="E60" s="99"/>
      <c r="F60" s="99"/>
      <c r="G60" s="99"/>
      <c r="H60" s="99"/>
      <c r="I60" s="99"/>
      <c r="J60" s="99"/>
    </row>
    <row r="61" spans="1:10" ht="20.100000000000001" customHeight="1" x14ac:dyDescent="0.25">
      <c r="A61" s="89" t="s">
        <v>175</v>
      </c>
      <c r="B61" s="99"/>
      <c r="C61" s="99"/>
      <c r="D61" s="99"/>
      <c r="E61" s="99"/>
      <c r="F61" s="99"/>
      <c r="G61" s="99"/>
      <c r="H61" s="99"/>
      <c r="I61" s="99"/>
      <c r="J61" s="99"/>
    </row>
    <row r="62" spans="1:10" ht="20.100000000000001" customHeight="1" x14ac:dyDescent="0.2">
      <c r="A62" s="99" t="s">
        <v>174</v>
      </c>
      <c r="B62" s="99"/>
      <c r="C62" s="99"/>
      <c r="D62" s="99"/>
      <c r="E62" s="99"/>
      <c r="F62" s="99"/>
      <c r="G62" s="99"/>
      <c r="H62" s="99"/>
      <c r="I62" s="99"/>
      <c r="J62" s="99"/>
    </row>
    <row r="63" spans="1:10" ht="20.100000000000001" customHeight="1" x14ac:dyDescent="0.25">
      <c r="A63" s="99" t="s">
        <v>282</v>
      </c>
      <c r="B63" s="99"/>
      <c r="C63" s="99"/>
      <c r="D63" s="99"/>
      <c r="E63" s="99"/>
      <c r="F63" s="99"/>
      <c r="G63" s="99"/>
      <c r="H63" s="99"/>
      <c r="I63" s="99"/>
      <c r="J63" s="99"/>
    </row>
    <row r="64" spans="1:10" ht="8.25" customHeight="1" x14ac:dyDescent="0.2">
      <c r="A64" s="99"/>
      <c r="B64" s="99"/>
      <c r="C64" s="99"/>
      <c r="D64" s="99"/>
      <c r="E64" s="99"/>
      <c r="F64" s="99"/>
      <c r="G64" s="99"/>
      <c r="H64" s="99"/>
      <c r="I64" s="99"/>
      <c r="J64" s="99"/>
    </row>
    <row r="65" spans="1:10" ht="20.100000000000001" customHeight="1" x14ac:dyDescent="0.25">
      <c r="A65" s="98" t="s">
        <v>172</v>
      </c>
      <c r="B65" s="99"/>
      <c r="C65" s="99"/>
      <c r="D65" s="99"/>
      <c r="E65" s="99"/>
      <c r="F65" s="99"/>
      <c r="G65" s="99"/>
      <c r="H65" s="99"/>
      <c r="I65" s="99"/>
      <c r="J65" s="99"/>
    </row>
    <row r="66" spans="1:10" ht="20.100000000000001" customHeight="1" x14ac:dyDescent="0.25">
      <c r="A66" s="89" t="s">
        <v>171</v>
      </c>
      <c r="B66" s="99"/>
      <c r="C66" s="99"/>
      <c r="D66" s="99"/>
      <c r="E66" s="99"/>
      <c r="F66" s="99"/>
      <c r="G66" s="99"/>
      <c r="H66" s="99"/>
      <c r="I66" s="99"/>
      <c r="J66" s="99"/>
    </row>
    <row r="67" spans="1:10" ht="20.100000000000001" customHeight="1" x14ac:dyDescent="0.2">
      <c r="A67" s="97" t="s">
        <v>247</v>
      </c>
      <c r="B67" s="171"/>
      <c r="C67" s="171"/>
      <c r="D67" s="171"/>
      <c r="E67" s="171"/>
      <c r="F67" s="99"/>
      <c r="G67" s="99"/>
      <c r="H67" s="99"/>
      <c r="I67" s="99"/>
      <c r="J67" s="99"/>
    </row>
    <row r="68" spans="1:10" ht="20.100000000000001" customHeight="1" x14ac:dyDescent="0.2">
      <c r="A68" s="89"/>
      <c r="B68" s="99"/>
      <c r="C68" s="99"/>
      <c r="D68" s="99"/>
      <c r="E68" s="99"/>
      <c r="F68" s="99"/>
      <c r="G68" s="99"/>
      <c r="H68" s="99"/>
      <c r="I68" s="99"/>
      <c r="J68" s="99"/>
    </row>
    <row r="69" spans="1:10" ht="20.100000000000001" customHeight="1" x14ac:dyDescent="0.2">
      <c r="A69" s="89" t="s">
        <v>169</v>
      </c>
      <c r="B69" s="99"/>
      <c r="C69" s="99"/>
      <c r="D69" s="99"/>
      <c r="E69" s="99"/>
      <c r="F69" s="99"/>
      <c r="G69" s="99"/>
      <c r="H69" s="99"/>
      <c r="I69" s="99"/>
      <c r="J69" s="99"/>
    </row>
    <row r="70" spans="1:10" ht="20.100000000000001" customHeight="1" x14ac:dyDescent="0.2">
      <c r="A70" s="95" t="s">
        <v>168</v>
      </c>
      <c r="B70" s="99"/>
      <c r="C70" s="99"/>
      <c r="D70" s="99"/>
      <c r="E70" s="99"/>
      <c r="F70" s="99"/>
      <c r="G70" s="99"/>
      <c r="H70" s="99"/>
      <c r="I70" s="99"/>
      <c r="J70" s="99"/>
    </row>
    <row r="71" spans="1:10" ht="20.100000000000001" customHeight="1" x14ac:dyDescent="0.2">
      <c r="A71" s="89"/>
      <c r="B71" s="99"/>
      <c r="C71" s="99"/>
      <c r="D71" s="99"/>
      <c r="E71" s="99"/>
      <c r="F71" s="99"/>
      <c r="G71" s="99"/>
      <c r="H71" s="99"/>
      <c r="I71" s="99"/>
      <c r="J71" s="99"/>
    </row>
    <row r="72" spans="1:10" ht="20.100000000000001" customHeight="1" x14ac:dyDescent="0.2">
      <c r="A72" s="89" t="s">
        <v>281</v>
      </c>
      <c r="B72" s="99"/>
      <c r="C72" s="99"/>
      <c r="D72" s="99"/>
      <c r="E72" s="99"/>
      <c r="F72" s="99"/>
      <c r="G72" s="99"/>
      <c r="H72" s="99"/>
      <c r="I72" s="99"/>
      <c r="J72" s="99"/>
    </row>
    <row r="73" spans="1:10" ht="20.100000000000001" customHeight="1" x14ac:dyDescent="0.2">
      <c r="A73" s="89" t="s">
        <v>280</v>
      </c>
      <c r="B73" s="99"/>
      <c r="C73" s="99"/>
      <c r="D73" s="99"/>
      <c r="E73" s="99"/>
      <c r="F73" s="99"/>
      <c r="G73" s="99"/>
      <c r="H73" s="99"/>
      <c r="I73" s="99"/>
      <c r="J73" s="99"/>
    </row>
    <row r="74" spans="1:10" ht="20.100000000000001" customHeight="1" x14ac:dyDescent="0.2">
      <c r="A74" s="89"/>
      <c r="B74" s="99"/>
      <c r="C74" s="99"/>
      <c r="D74" s="99"/>
      <c r="E74" s="99"/>
      <c r="F74" s="99"/>
      <c r="G74" s="99"/>
      <c r="H74" s="99"/>
      <c r="I74" s="99"/>
      <c r="J74" s="99"/>
    </row>
    <row r="75" spans="1:10" ht="20.100000000000001" customHeight="1" x14ac:dyDescent="0.2">
      <c r="A75" s="89" t="s">
        <v>279</v>
      </c>
      <c r="B75" s="99"/>
      <c r="C75" s="99"/>
      <c r="D75" s="99"/>
      <c r="E75" s="99"/>
      <c r="F75" s="99"/>
      <c r="G75" s="99"/>
      <c r="H75" s="99"/>
      <c r="I75" s="99"/>
      <c r="J75" s="99"/>
    </row>
    <row r="76" spans="1:10" ht="20.100000000000001" customHeight="1" x14ac:dyDescent="0.25">
      <c r="A76" s="89" t="s">
        <v>278</v>
      </c>
      <c r="B76" s="99"/>
      <c r="C76" s="99"/>
      <c r="D76" s="99"/>
      <c r="E76" s="99"/>
      <c r="F76" s="99"/>
      <c r="G76" s="99"/>
      <c r="H76" s="99"/>
      <c r="I76" s="99"/>
      <c r="J76" s="99"/>
    </row>
    <row r="77" spans="1:10" ht="20.100000000000001" customHeight="1" x14ac:dyDescent="0.2">
      <c r="A77" s="89"/>
      <c r="B77" s="99"/>
      <c r="C77" s="99"/>
      <c r="D77" s="99"/>
      <c r="E77" s="99"/>
      <c r="F77" s="99"/>
      <c r="G77" s="99"/>
      <c r="H77" s="99"/>
      <c r="I77" s="99"/>
      <c r="J77" s="99"/>
    </row>
    <row r="78" spans="1:10" ht="20.100000000000001" hidden="1" customHeight="1" x14ac:dyDescent="0.2">
      <c r="A78" s="94" t="s">
        <v>165</v>
      </c>
      <c r="B78" s="99"/>
      <c r="C78" s="99"/>
      <c r="D78" s="99"/>
      <c r="E78" s="99"/>
      <c r="F78" s="99"/>
      <c r="G78" s="99"/>
      <c r="H78" s="99"/>
      <c r="I78" s="99"/>
      <c r="J78" s="99"/>
    </row>
    <row r="79" spans="1:10" ht="20.100000000000001" customHeight="1" x14ac:dyDescent="0.2">
      <c r="A79" s="89" t="s">
        <v>164</v>
      </c>
      <c r="B79" s="99"/>
      <c r="C79" s="99"/>
      <c r="D79" s="99"/>
      <c r="E79" s="99"/>
      <c r="F79" s="99"/>
      <c r="G79" s="99"/>
      <c r="H79" s="99"/>
      <c r="I79" s="99"/>
      <c r="J79" s="99"/>
    </row>
    <row r="80" spans="1:10" ht="20.100000000000001" customHeight="1" x14ac:dyDescent="0.2">
      <c r="A80" s="89"/>
      <c r="B80" s="99"/>
      <c r="C80" s="99"/>
      <c r="D80" s="99"/>
      <c r="E80" s="99"/>
      <c r="F80" s="99"/>
      <c r="G80" s="99"/>
      <c r="H80" s="99"/>
      <c r="I80" s="99"/>
      <c r="J80" s="99"/>
    </row>
    <row r="81" spans="1:10" ht="20.100000000000001" customHeight="1" x14ac:dyDescent="0.2">
      <c r="A81" s="89" t="s">
        <v>245</v>
      </c>
      <c r="B81" s="99"/>
      <c r="C81" s="99"/>
      <c r="D81" s="99"/>
      <c r="E81" s="99"/>
      <c r="F81" s="99"/>
      <c r="G81" s="99"/>
      <c r="H81" s="99"/>
      <c r="I81" s="99"/>
      <c r="J81" s="99"/>
    </row>
    <row r="82" spans="1:10" ht="20.100000000000001" customHeight="1" x14ac:dyDescent="0.25">
      <c r="A82" s="89" t="s">
        <v>277</v>
      </c>
      <c r="B82" s="99"/>
      <c r="C82" s="99"/>
      <c r="D82" s="99"/>
      <c r="E82" s="99"/>
      <c r="F82" s="99"/>
      <c r="G82" s="99"/>
      <c r="H82" s="99"/>
      <c r="I82" s="99"/>
      <c r="J82" s="99"/>
    </row>
    <row r="83" spans="1:10" ht="20.100000000000001" customHeight="1" x14ac:dyDescent="0.2">
      <c r="A83" s="89"/>
      <c r="B83" s="99"/>
      <c r="C83" s="99"/>
      <c r="D83" s="99"/>
      <c r="E83" s="99"/>
      <c r="F83" s="99"/>
      <c r="G83" s="99"/>
      <c r="H83" s="99"/>
      <c r="I83" s="99"/>
      <c r="J83" s="99"/>
    </row>
    <row r="84" spans="1:10" ht="20.100000000000001" customHeight="1" x14ac:dyDescent="0.2">
      <c r="A84" s="89" t="s">
        <v>243</v>
      </c>
      <c r="B84" s="99"/>
      <c r="C84" s="99"/>
      <c r="D84" s="99"/>
      <c r="E84" s="99"/>
      <c r="F84" s="99"/>
      <c r="G84" s="99"/>
      <c r="H84" s="99"/>
      <c r="I84" s="99"/>
      <c r="J84" s="99"/>
    </row>
    <row r="85" spans="1:10" ht="20.100000000000001" customHeight="1" x14ac:dyDescent="0.2">
      <c r="A85" s="89" t="s">
        <v>276</v>
      </c>
      <c r="B85" s="99"/>
      <c r="C85" s="99"/>
      <c r="D85" s="99"/>
      <c r="E85" s="99"/>
      <c r="F85" s="99"/>
      <c r="G85" s="99"/>
      <c r="H85" s="99"/>
      <c r="I85" s="99"/>
      <c r="J85" s="99"/>
    </row>
    <row r="86" spans="1:10" ht="20.100000000000001" customHeight="1" x14ac:dyDescent="0.2">
      <c r="A86" s="89"/>
      <c r="B86" s="99"/>
      <c r="C86" s="99"/>
      <c r="D86" s="99"/>
      <c r="E86" s="99"/>
      <c r="F86" s="99"/>
      <c r="G86" s="99"/>
      <c r="H86" s="99"/>
      <c r="I86" s="99"/>
      <c r="J86" s="99"/>
    </row>
    <row r="87" spans="1:10" ht="20.100000000000001" customHeight="1" x14ac:dyDescent="0.2">
      <c r="A87" s="89" t="s">
        <v>241</v>
      </c>
      <c r="B87" s="99"/>
      <c r="C87" s="99"/>
      <c r="D87" s="99"/>
      <c r="E87" s="99"/>
      <c r="F87" s="99"/>
      <c r="G87" s="99"/>
      <c r="H87" s="99"/>
      <c r="I87" s="99"/>
      <c r="J87" s="99"/>
    </row>
    <row r="88" spans="1:10" ht="20.100000000000001" customHeight="1" x14ac:dyDescent="0.2">
      <c r="A88" s="89"/>
      <c r="B88" s="99"/>
      <c r="C88" s="99"/>
      <c r="D88" s="99"/>
      <c r="E88" s="99"/>
      <c r="F88" s="99"/>
      <c r="G88" s="99"/>
      <c r="H88" s="99"/>
      <c r="I88" s="99"/>
      <c r="J88" s="99"/>
    </row>
    <row r="89" spans="1:10" ht="20.100000000000001" customHeight="1" x14ac:dyDescent="0.2">
      <c r="A89" s="89" t="s">
        <v>275</v>
      </c>
      <c r="B89" s="99"/>
      <c r="C89" s="99"/>
      <c r="D89" s="99"/>
      <c r="E89" s="99"/>
      <c r="F89" s="99"/>
      <c r="G89" s="99"/>
      <c r="H89" s="99"/>
      <c r="I89" s="99"/>
      <c r="J89" s="99"/>
    </row>
    <row r="90" spans="1:10" ht="20.100000000000001" customHeight="1" x14ac:dyDescent="0.2">
      <c r="A90" s="89" t="s">
        <v>274</v>
      </c>
      <c r="B90" s="99"/>
      <c r="C90" s="99"/>
      <c r="D90" s="99"/>
      <c r="E90" s="99"/>
      <c r="F90" s="99"/>
      <c r="G90" s="99"/>
      <c r="H90" s="99"/>
      <c r="I90" s="99"/>
      <c r="J90" s="99"/>
    </row>
    <row r="91" spans="1:10" ht="20.100000000000001" customHeight="1" x14ac:dyDescent="0.2">
      <c r="A91" s="89"/>
      <c r="B91" s="99"/>
      <c r="C91" s="99"/>
      <c r="D91" s="99"/>
      <c r="E91" s="99"/>
      <c r="F91" s="99"/>
      <c r="G91" s="99"/>
      <c r="H91" s="99"/>
      <c r="I91" s="99"/>
      <c r="J91" s="99"/>
    </row>
    <row r="92" spans="1:10" ht="20.100000000000001" customHeight="1" x14ac:dyDescent="0.2">
      <c r="A92" s="89" t="s">
        <v>273</v>
      </c>
      <c r="B92" s="99"/>
      <c r="C92" s="99"/>
      <c r="D92" s="99"/>
      <c r="E92" s="99"/>
      <c r="F92" s="99"/>
      <c r="G92" s="99"/>
      <c r="H92" s="99"/>
      <c r="I92" s="99"/>
      <c r="J92" s="99"/>
    </row>
    <row r="93" spans="1:10" ht="20.100000000000001" customHeight="1" x14ac:dyDescent="0.2">
      <c r="A93" s="89" t="s">
        <v>272</v>
      </c>
      <c r="B93" s="99"/>
      <c r="C93" s="99"/>
      <c r="D93" s="99"/>
      <c r="E93" s="99"/>
      <c r="F93" s="99"/>
      <c r="G93" s="99"/>
      <c r="H93" s="99"/>
      <c r="I93" s="99"/>
      <c r="J93" s="99"/>
    </row>
    <row r="94" spans="1:10" ht="20.100000000000001" customHeight="1" x14ac:dyDescent="0.2">
      <c r="A94" s="89"/>
      <c r="B94" s="99"/>
      <c r="C94" s="99"/>
      <c r="D94" s="99"/>
      <c r="E94" s="99"/>
      <c r="F94" s="99"/>
      <c r="G94" s="99"/>
      <c r="H94" s="99"/>
      <c r="I94" s="99"/>
      <c r="J94" s="99"/>
    </row>
    <row r="95" spans="1:10" ht="20.100000000000001" customHeight="1" x14ac:dyDescent="0.2">
      <c r="A95" s="89" t="s">
        <v>236</v>
      </c>
      <c r="B95" s="99"/>
      <c r="C95" s="99"/>
      <c r="D95" s="99"/>
      <c r="E95" s="99"/>
      <c r="F95" s="99"/>
      <c r="G95" s="99"/>
      <c r="H95" s="99"/>
      <c r="I95" s="99"/>
      <c r="J95" s="99"/>
    </row>
    <row r="96" spans="1:10" ht="20.100000000000001" customHeight="1" x14ac:dyDescent="0.2">
      <c r="A96" s="89" t="s">
        <v>235</v>
      </c>
      <c r="B96" s="99"/>
      <c r="C96" s="99"/>
      <c r="D96" s="99"/>
      <c r="E96" s="99"/>
      <c r="F96" s="99"/>
      <c r="G96" s="99"/>
      <c r="H96" s="99"/>
      <c r="I96" s="99"/>
      <c r="J96" s="99"/>
    </row>
    <row r="97" spans="1:10" ht="20.100000000000001" customHeight="1" x14ac:dyDescent="0.2">
      <c r="A97" s="89"/>
      <c r="B97" s="99"/>
      <c r="C97" s="99"/>
      <c r="D97" s="99"/>
      <c r="E97" s="99"/>
      <c r="F97" s="99"/>
      <c r="G97" s="99"/>
      <c r="H97" s="99"/>
      <c r="I97" s="99"/>
      <c r="J97" s="99"/>
    </row>
    <row r="98" spans="1:10" ht="20.100000000000001" customHeight="1" x14ac:dyDescent="0.2">
      <c r="A98" s="89" t="s">
        <v>234</v>
      </c>
      <c r="B98" s="99"/>
      <c r="C98" s="99"/>
      <c r="D98" s="99"/>
      <c r="E98" s="99"/>
      <c r="F98" s="99"/>
      <c r="G98" s="99"/>
      <c r="H98" s="99"/>
      <c r="I98" s="99"/>
      <c r="J98" s="99"/>
    </row>
    <row r="99" spans="1:10" ht="20.100000000000001" customHeight="1" x14ac:dyDescent="0.2">
      <c r="A99" s="89" t="s">
        <v>149</v>
      </c>
      <c r="B99" s="99"/>
      <c r="C99" s="99"/>
      <c r="D99" s="99"/>
      <c r="E99" s="99"/>
      <c r="F99" s="99"/>
      <c r="G99" s="99"/>
      <c r="H99" s="99"/>
      <c r="I99" s="99"/>
      <c r="J99" s="99"/>
    </row>
    <row r="100" spans="1:10" ht="20.100000000000001" customHeight="1" x14ac:dyDescent="0.2">
      <c r="A100" s="89"/>
      <c r="B100" s="99"/>
      <c r="C100" s="99"/>
      <c r="D100" s="99"/>
      <c r="E100" s="99"/>
      <c r="F100" s="99"/>
      <c r="G100" s="99"/>
      <c r="H100" s="99"/>
      <c r="I100" s="99"/>
      <c r="J100" s="99"/>
    </row>
    <row r="101" spans="1:10" ht="20.100000000000001" customHeight="1" x14ac:dyDescent="0.2">
      <c r="A101" s="89" t="s">
        <v>233</v>
      </c>
      <c r="B101" s="99"/>
      <c r="C101" s="99"/>
      <c r="D101" s="99"/>
      <c r="E101" s="99"/>
      <c r="F101" s="99"/>
      <c r="G101" s="99"/>
      <c r="H101" s="99"/>
      <c r="I101" s="99"/>
      <c r="J101" s="99"/>
    </row>
    <row r="102" spans="1:10" ht="20.100000000000001" customHeight="1" x14ac:dyDescent="0.2">
      <c r="A102" s="89" t="s">
        <v>232</v>
      </c>
      <c r="B102" s="99"/>
      <c r="C102" s="99"/>
      <c r="D102" s="99"/>
      <c r="E102" s="99"/>
      <c r="F102" s="99"/>
      <c r="G102" s="99"/>
      <c r="H102" s="99"/>
      <c r="I102" s="99"/>
      <c r="J102" s="99"/>
    </row>
    <row r="103" spans="1:10" ht="20.100000000000001" customHeight="1" x14ac:dyDescent="0.2">
      <c r="A103" s="89"/>
      <c r="B103" s="99"/>
      <c r="C103" s="99"/>
      <c r="D103" s="99"/>
      <c r="E103" s="99"/>
      <c r="F103" s="99"/>
      <c r="G103" s="99"/>
      <c r="H103" s="99"/>
      <c r="I103" s="99"/>
      <c r="J103" s="99"/>
    </row>
    <row r="104" spans="1:10" ht="20.100000000000001" customHeight="1" x14ac:dyDescent="0.2">
      <c r="A104" s="89" t="s">
        <v>146</v>
      </c>
      <c r="B104" s="99"/>
      <c r="C104" s="99"/>
      <c r="D104" s="99"/>
      <c r="E104" s="99"/>
      <c r="F104" s="99"/>
      <c r="G104" s="99"/>
      <c r="H104" s="99"/>
      <c r="I104" s="99"/>
      <c r="J104" s="99"/>
    </row>
    <row r="105" spans="1:10" ht="20.100000000000001" customHeight="1" x14ac:dyDescent="0.2">
      <c r="A105" s="89"/>
      <c r="B105" s="99"/>
      <c r="C105" s="99"/>
      <c r="D105" s="99"/>
      <c r="E105" s="99"/>
      <c r="F105" s="99"/>
      <c r="G105" s="99"/>
      <c r="H105" s="99"/>
      <c r="I105" s="99"/>
      <c r="J105" s="99"/>
    </row>
    <row r="106" spans="1:10" ht="15" x14ac:dyDescent="0.2">
      <c r="A106" s="89" t="s">
        <v>145</v>
      </c>
      <c r="B106" s="99"/>
      <c r="C106" s="99"/>
      <c r="D106" s="99"/>
      <c r="E106" s="99"/>
      <c r="F106" s="99"/>
      <c r="G106" s="99"/>
      <c r="H106" s="99"/>
      <c r="I106" s="99"/>
      <c r="J106" s="99"/>
    </row>
    <row r="107" spans="1:10" ht="15" x14ac:dyDescent="0.2">
      <c r="A107" s="89" t="s">
        <v>144</v>
      </c>
      <c r="B107" s="99"/>
      <c r="C107" s="99"/>
      <c r="D107" s="99"/>
      <c r="E107" s="99"/>
      <c r="F107" s="99"/>
      <c r="G107" s="99"/>
      <c r="H107" s="99"/>
      <c r="I107" s="99"/>
      <c r="J107" s="99"/>
    </row>
    <row r="108" spans="1:10" ht="15" x14ac:dyDescent="0.2">
      <c r="A108" s="89" t="s">
        <v>143</v>
      </c>
      <c r="B108" s="99"/>
      <c r="C108" s="99"/>
      <c r="D108" s="99"/>
      <c r="E108" s="99"/>
      <c r="F108" s="99"/>
      <c r="G108" s="99"/>
      <c r="H108" s="99"/>
      <c r="I108" s="99"/>
      <c r="J108" s="99"/>
    </row>
    <row r="109" spans="1:10" ht="15" x14ac:dyDescent="0.2">
      <c r="A109" s="89"/>
      <c r="B109" s="99"/>
      <c r="C109" s="99"/>
      <c r="D109" s="99"/>
      <c r="E109" s="99"/>
      <c r="F109" s="99"/>
      <c r="G109" s="99"/>
      <c r="H109" s="99"/>
      <c r="I109" s="99"/>
      <c r="J109" s="99"/>
    </row>
    <row r="110" spans="1:10" ht="15.75" x14ac:dyDescent="0.25">
      <c r="A110" s="90" t="s">
        <v>142</v>
      </c>
      <c r="B110" s="99"/>
      <c r="C110" s="99"/>
      <c r="D110" s="99"/>
      <c r="E110" s="99"/>
      <c r="F110" s="99"/>
      <c r="G110" s="99"/>
      <c r="H110" s="99"/>
      <c r="I110" s="99"/>
      <c r="J110" s="99"/>
    </row>
    <row r="111" spans="1:10" ht="15" x14ac:dyDescent="0.2">
      <c r="A111" s="89" t="s">
        <v>231</v>
      </c>
      <c r="B111" s="99"/>
      <c r="C111" s="99"/>
      <c r="D111" s="99"/>
      <c r="E111" s="99"/>
      <c r="F111" s="99"/>
      <c r="G111" s="99"/>
      <c r="H111" s="99"/>
      <c r="I111" s="99"/>
      <c r="J111" s="99"/>
    </row>
    <row r="112" spans="1:10" ht="15" x14ac:dyDescent="0.2">
      <c r="A112" s="89" t="s">
        <v>230</v>
      </c>
      <c r="B112" s="99"/>
      <c r="C112" s="99"/>
      <c r="D112" s="99"/>
      <c r="E112" s="99"/>
      <c r="F112" s="99"/>
      <c r="G112" s="99"/>
      <c r="H112" s="99"/>
      <c r="I112" s="99"/>
      <c r="J112" s="99"/>
    </row>
    <row r="113" spans="1:10" ht="15" x14ac:dyDescent="0.2">
      <c r="A113" s="89" t="s">
        <v>229</v>
      </c>
      <c r="B113" s="99"/>
      <c r="C113" s="99"/>
      <c r="D113" s="99"/>
      <c r="E113" s="99"/>
      <c r="F113" s="99"/>
      <c r="G113" s="99"/>
      <c r="H113" s="99"/>
      <c r="I113" s="99"/>
      <c r="J113" s="99"/>
    </row>
    <row r="114" spans="1:10" x14ac:dyDescent="0.2">
      <c r="A114" s="122"/>
    </row>
    <row r="115" spans="1:10" ht="15" x14ac:dyDescent="0.2">
      <c r="A115" s="89"/>
    </row>
  </sheetData>
  <sheetProtection password="CAB3" sheet="1"/>
  <mergeCells count="5">
    <mergeCell ref="A13:B13"/>
    <mergeCell ref="A5:E5"/>
    <mergeCell ref="A6:E6"/>
    <mergeCell ref="A1:E1"/>
    <mergeCell ref="A2:E2"/>
  </mergeCells>
  <printOptions horizontalCentered="1" verticalCentered="1"/>
  <pageMargins left="0.25" right="0.34" top="0.01" bottom="0.5" header="0" footer="0"/>
  <pageSetup scale="70" orientation="portrait" r:id="rId1"/>
  <headerFooter alignWithMargins="0"/>
  <rowBreaks count="1" manualBreakCount="1">
    <brk id="54" max="16383" man="1"/>
  </rowBreaks>
  <colBreaks count="1" manualBreakCount="1">
    <brk id="5" max="1048575"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7179C-3225-4CE1-BF2C-EAEC0A1FA944}">
  <dimension ref="A1:J103"/>
  <sheetViews>
    <sheetView workbookViewId="0">
      <selection activeCell="A5" sqref="A5:E5"/>
    </sheetView>
  </sheetViews>
  <sheetFormatPr defaultColWidth="8.7109375" defaultRowHeight="12.75" x14ac:dyDescent="0.2"/>
  <cols>
    <col min="1" max="1" width="85.7109375" style="205" customWidth="1"/>
    <col min="2" max="2" width="17.140625" style="204" customWidth="1"/>
    <col min="3" max="3" width="1.7109375" style="204" customWidth="1"/>
    <col min="4" max="4" width="12.7109375" style="204" customWidth="1"/>
    <col min="5" max="5" width="18.28515625" style="204" customWidth="1"/>
    <col min="6" max="16384" width="8.7109375" style="204"/>
  </cols>
  <sheetData>
    <row r="1" spans="1:9" ht="18" x14ac:dyDescent="0.25">
      <c r="A1" s="258" t="s">
        <v>329</v>
      </c>
      <c r="B1" s="248"/>
      <c r="C1" s="248"/>
      <c r="D1" s="248"/>
      <c r="E1" s="248"/>
      <c r="F1" s="257"/>
      <c r="G1" s="220"/>
      <c r="H1" s="216"/>
      <c r="I1" s="216"/>
    </row>
    <row r="2" spans="1:9" ht="9" customHeight="1" x14ac:dyDescent="0.25">
      <c r="A2" s="258"/>
      <c r="B2" s="248"/>
      <c r="C2" s="248"/>
      <c r="D2" s="248"/>
      <c r="E2" s="248"/>
      <c r="F2" s="257"/>
      <c r="G2" s="220"/>
      <c r="H2" s="216"/>
      <c r="I2" s="216"/>
    </row>
    <row r="3" spans="1:9" ht="18" customHeight="1" x14ac:dyDescent="0.25">
      <c r="A3" s="256" t="s">
        <v>328</v>
      </c>
      <c r="B3" s="249"/>
      <c r="C3" s="249"/>
      <c r="D3" s="248"/>
      <c r="E3" s="248"/>
      <c r="F3" s="223"/>
      <c r="G3" s="220"/>
      <c r="H3" s="216"/>
      <c r="I3" s="216"/>
    </row>
    <row r="4" spans="1:9" ht="21.6" customHeight="1" x14ac:dyDescent="0.25">
      <c r="A4" s="582" t="s">
        <v>327</v>
      </c>
      <c r="B4" s="582"/>
      <c r="C4" s="582"/>
      <c r="D4" s="582"/>
      <c r="E4" s="582"/>
      <c r="F4" s="223"/>
      <c r="G4" s="220"/>
      <c r="H4" s="216"/>
      <c r="I4" s="216"/>
    </row>
    <row r="5" spans="1:9" ht="29.45" customHeight="1" x14ac:dyDescent="0.35">
      <c r="A5" s="583" t="s">
        <v>225</v>
      </c>
      <c r="B5" s="583"/>
      <c r="C5" s="583"/>
      <c r="D5" s="583"/>
      <c r="E5" s="583"/>
      <c r="F5" s="223"/>
      <c r="G5" s="220"/>
      <c r="H5" s="216"/>
      <c r="I5" s="216"/>
    </row>
    <row r="6" spans="1:9" ht="17.25" customHeight="1" x14ac:dyDescent="0.25">
      <c r="A6" s="255" t="s">
        <v>326</v>
      </c>
      <c r="B6" s="249"/>
      <c r="C6" s="249"/>
      <c r="D6" s="248"/>
      <c r="E6" s="248"/>
      <c r="F6" s="223"/>
      <c r="G6" s="220"/>
      <c r="H6" s="216"/>
      <c r="I6" s="216"/>
    </row>
    <row r="7" spans="1:9" ht="17.25" customHeight="1" thickBot="1" x14ac:dyDescent="0.3">
      <c r="A7" s="250" t="s">
        <v>325</v>
      </c>
      <c r="B7" s="249"/>
      <c r="C7" s="249"/>
      <c r="D7" s="248"/>
      <c r="E7" s="248"/>
      <c r="F7" s="223"/>
      <c r="G7" s="220"/>
      <c r="H7" s="216"/>
      <c r="I7" s="216"/>
    </row>
    <row r="8" spans="1:9" ht="31.5" customHeight="1" thickBot="1" x14ac:dyDescent="0.3">
      <c r="A8" s="254" t="s">
        <v>324</v>
      </c>
      <c r="B8" s="253" t="s">
        <v>223</v>
      </c>
      <c r="C8" s="249"/>
      <c r="D8" s="248"/>
      <c r="E8" s="248"/>
      <c r="F8" s="223"/>
      <c r="G8" s="220"/>
      <c r="H8" s="216"/>
      <c r="I8" s="216"/>
    </row>
    <row r="9" spans="1:9" ht="31.5" customHeight="1" thickBot="1" x14ac:dyDescent="0.3">
      <c r="A9" s="252" t="s">
        <v>267</v>
      </c>
      <c r="B9" s="251" t="s">
        <v>221</v>
      </c>
      <c r="C9" s="249"/>
      <c r="D9" s="248"/>
      <c r="E9" s="248"/>
      <c r="F9" s="223"/>
      <c r="G9" s="220"/>
      <c r="H9" s="216"/>
      <c r="I9" s="216"/>
    </row>
    <row r="10" spans="1:9" ht="29.25" customHeight="1" x14ac:dyDescent="0.25">
      <c r="A10" s="581" t="s">
        <v>323</v>
      </c>
      <c r="B10" s="581"/>
      <c r="C10" s="249"/>
      <c r="D10" s="248"/>
      <c r="E10" s="248"/>
      <c r="F10" s="223"/>
      <c r="G10" s="220"/>
      <c r="H10" s="216"/>
      <c r="I10" s="216"/>
    </row>
    <row r="11" spans="1:9" ht="12.75" customHeight="1" x14ac:dyDescent="0.25">
      <c r="A11" s="250"/>
      <c r="B11" s="249"/>
      <c r="C11" s="249"/>
      <c r="D11" s="248"/>
      <c r="E11" s="248"/>
      <c r="F11" s="223"/>
      <c r="G11" s="220"/>
      <c r="H11" s="216"/>
      <c r="I11" s="216"/>
    </row>
    <row r="12" spans="1:9" x14ac:dyDescent="0.2">
      <c r="A12" s="247"/>
      <c r="B12" s="246"/>
      <c r="C12" s="246"/>
      <c r="D12" s="245"/>
      <c r="E12" s="216"/>
      <c r="F12" s="223"/>
      <c r="G12" s="220"/>
    </row>
    <row r="13" spans="1:9" ht="15.75" x14ac:dyDescent="0.25">
      <c r="A13" s="244" t="s">
        <v>322</v>
      </c>
      <c r="B13" s="246"/>
      <c r="C13" s="246"/>
      <c r="D13" s="245"/>
      <c r="E13" s="216"/>
      <c r="F13" s="223"/>
      <c r="G13" s="216"/>
    </row>
    <row r="14" spans="1:9" ht="15.75" x14ac:dyDescent="0.25">
      <c r="A14" s="244" t="s">
        <v>321</v>
      </c>
      <c r="B14" s="243"/>
      <c r="C14" s="243"/>
      <c r="D14" s="216"/>
      <c r="E14" s="223" t="s">
        <v>220</v>
      </c>
      <c r="F14" s="223"/>
      <c r="G14" s="220"/>
    </row>
    <row r="15" spans="1:9" x14ac:dyDescent="0.2">
      <c r="A15" s="206"/>
      <c r="B15" s="216"/>
      <c r="C15" s="216"/>
      <c r="D15" s="216"/>
      <c r="E15" s="242" t="s">
        <v>219</v>
      </c>
      <c r="F15" s="223"/>
    </row>
    <row r="16" spans="1:9" ht="20.100000000000001" customHeight="1" x14ac:dyDescent="0.2">
      <c r="A16" s="225" t="s">
        <v>292</v>
      </c>
      <c r="B16" s="216"/>
      <c r="C16" s="216"/>
      <c r="E16" s="216"/>
      <c r="F16" s="223"/>
      <c r="G16" s="216"/>
    </row>
    <row r="17" spans="1:7" ht="20.100000000000001" customHeight="1" thickBot="1" x14ac:dyDescent="0.25">
      <c r="A17" s="220" t="s">
        <v>320</v>
      </c>
      <c r="B17" s="219"/>
      <c r="C17" s="219"/>
      <c r="D17" s="241"/>
      <c r="E17" s="217" t="s">
        <v>216</v>
      </c>
      <c r="F17" s="223"/>
      <c r="G17" s="216"/>
    </row>
    <row r="18" spans="1:7" ht="20.100000000000001" customHeight="1" thickTop="1" x14ac:dyDescent="0.2">
      <c r="A18" s="239"/>
      <c r="B18" s="219"/>
      <c r="C18" s="219"/>
      <c r="D18" s="219"/>
      <c r="E18" s="223"/>
      <c r="F18" s="223"/>
    </row>
    <row r="19" spans="1:7" ht="20.100000000000001" customHeight="1" thickBot="1" x14ac:dyDescent="0.25">
      <c r="A19" s="229" t="s">
        <v>319</v>
      </c>
      <c r="B19" s="240">
        <f>D17*0.0103</f>
        <v>0</v>
      </c>
      <c r="C19" s="219"/>
      <c r="D19" s="232">
        <f>+B19</f>
        <v>0</v>
      </c>
      <c r="E19" s="217" t="s">
        <v>1</v>
      </c>
      <c r="F19" s="223"/>
      <c r="G19" s="216"/>
    </row>
    <row r="20" spans="1:7" ht="20.100000000000001" customHeight="1" thickTop="1" x14ac:dyDescent="0.2">
      <c r="A20" s="239"/>
      <c r="B20" s="219"/>
      <c r="C20" s="219"/>
      <c r="D20" s="219"/>
      <c r="E20" s="223"/>
      <c r="F20" s="223"/>
      <c r="G20" s="216"/>
    </row>
    <row r="21" spans="1:7" ht="20.100000000000001" customHeight="1" x14ac:dyDescent="0.2">
      <c r="A21" s="229" t="s">
        <v>260</v>
      </c>
      <c r="B21" s="238"/>
      <c r="C21" s="238"/>
      <c r="D21" s="219"/>
      <c r="E21" s="216"/>
      <c r="F21" s="223"/>
      <c r="G21" s="220"/>
    </row>
    <row r="22" spans="1:7" ht="20.100000000000001" customHeight="1" thickBot="1" x14ac:dyDescent="0.25">
      <c r="A22" s="229" t="s">
        <v>290</v>
      </c>
      <c r="B22" s="233"/>
      <c r="C22" s="219"/>
      <c r="D22" s="237">
        <f>+B22</f>
        <v>0</v>
      </c>
      <c r="E22" s="217" t="s">
        <v>213</v>
      </c>
      <c r="F22" s="223"/>
      <c r="G22" s="220"/>
    </row>
    <row r="23" spans="1:7" ht="20.100000000000001" customHeight="1" thickTop="1" x14ac:dyDescent="0.2">
      <c r="A23" s="236" t="s">
        <v>318</v>
      </c>
      <c r="B23" s="219"/>
      <c r="C23" s="219"/>
      <c r="D23" s="219"/>
      <c r="E23" s="223"/>
      <c r="F23" s="223"/>
      <c r="G23" s="220"/>
    </row>
    <row r="24" spans="1:7" ht="20.100000000000001" customHeight="1" thickBot="1" x14ac:dyDescent="0.25">
      <c r="A24" s="220" t="s">
        <v>18</v>
      </c>
      <c r="B24" s="219"/>
      <c r="C24" s="219"/>
      <c r="D24" s="232">
        <f>+D17+D19+D22</f>
        <v>0</v>
      </c>
      <c r="E24" s="217" t="s">
        <v>188</v>
      </c>
      <c r="F24" s="223"/>
      <c r="G24" s="220"/>
    </row>
    <row r="25" spans="1:7" ht="24" customHeight="1" thickTop="1" x14ac:dyDescent="0.2">
      <c r="A25" s="225" t="s">
        <v>212</v>
      </c>
      <c r="B25" s="219"/>
      <c r="C25" s="219"/>
      <c r="D25" s="219" t="s">
        <v>3</v>
      </c>
      <c r="E25" s="223" t="s">
        <v>3</v>
      </c>
      <c r="F25" s="223"/>
      <c r="G25" s="220"/>
    </row>
    <row r="26" spans="1:7" ht="24" customHeight="1" thickBot="1" x14ac:dyDescent="0.25">
      <c r="A26" s="220" t="s">
        <v>286</v>
      </c>
      <c r="B26" s="219"/>
      <c r="C26" s="219"/>
      <c r="D26" s="235"/>
      <c r="E26" s="217" t="s">
        <v>209</v>
      </c>
      <c r="F26" s="223"/>
      <c r="G26" s="216"/>
    </row>
    <row r="27" spans="1:7" ht="24" customHeight="1" thickTop="1" thickBot="1" x14ac:dyDescent="0.25">
      <c r="A27" s="220" t="s">
        <v>285</v>
      </c>
      <c r="B27" s="233"/>
      <c r="C27" s="219"/>
      <c r="D27" s="234"/>
      <c r="E27" s="223" t="s">
        <v>207</v>
      </c>
      <c r="F27" s="223"/>
      <c r="G27" s="216"/>
    </row>
    <row r="28" spans="1:7" ht="24" customHeight="1" thickTop="1" thickBot="1" x14ac:dyDescent="0.25">
      <c r="A28" s="220" t="s">
        <v>256</v>
      </c>
      <c r="B28" s="219"/>
      <c r="C28" s="219"/>
      <c r="D28" s="218">
        <f>+D26+B27</f>
        <v>0</v>
      </c>
      <c r="E28" s="217" t="s">
        <v>194</v>
      </c>
      <c r="F28" s="223"/>
      <c r="G28" s="216"/>
    </row>
    <row r="29" spans="1:7" ht="20.100000000000001" customHeight="1" thickTop="1" thickBot="1" x14ac:dyDescent="0.25">
      <c r="A29" s="229" t="s">
        <v>284</v>
      </c>
      <c r="B29" s="233"/>
      <c r="C29" s="219"/>
      <c r="D29" s="234" t="s">
        <v>3</v>
      </c>
      <c r="E29" s="217" t="s">
        <v>204</v>
      </c>
      <c r="F29" s="223"/>
      <c r="G29" s="220"/>
    </row>
    <row r="30" spans="1:7" ht="20.100000000000001" customHeight="1" thickTop="1" thickBot="1" x14ac:dyDescent="0.25">
      <c r="A30" s="229" t="s">
        <v>283</v>
      </c>
      <c r="B30" s="233"/>
      <c r="C30" s="219"/>
      <c r="D30" s="232">
        <f>+B29+B30</f>
        <v>0</v>
      </c>
      <c r="E30" s="217" t="s">
        <v>202</v>
      </c>
      <c r="F30" s="223"/>
      <c r="G30" s="216"/>
    </row>
    <row r="31" spans="1:7" ht="20.100000000000001" customHeight="1" thickTop="1" x14ac:dyDescent="0.2">
      <c r="A31" s="230"/>
      <c r="B31" s="231"/>
      <c r="C31" s="219"/>
      <c r="D31" s="224"/>
      <c r="E31" s="223"/>
      <c r="F31" s="223"/>
      <c r="G31" s="220"/>
    </row>
    <row r="32" spans="1:7" ht="20.100000000000001" customHeight="1" thickBot="1" x14ac:dyDescent="0.25">
      <c r="A32" s="229" t="s">
        <v>24</v>
      </c>
      <c r="B32" s="219"/>
      <c r="C32" s="219"/>
      <c r="D32" s="222">
        <f>+D28+D30</f>
        <v>0</v>
      </c>
      <c r="E32" s="217" t="s">
        <v>201</v>
      </c>
      <c r="F32" s="223"/>
      <c r="G32" s="220"/>
    </row>
    <row r="33" spans="1:7" ht="20.100000000000001" customHeight="1" thickTop="1" x14ac:dyDescent="0.2">
      <c r="A33" s="230"/>
      <c r="B33" s="219"/>
      <c r="C33" s="219"/>
      <c r="D33" s="231"/>
      <c r="E33" s="223" t="s">
        <v>3</v>
      </c>
      <c r="F33" s="223"/>
      <c r="G33" s="220"/>
    </row>
    <row r="34" spans="1:7" ht="17.100000000000001" customHeight="1" thickBot="1" x14ac:dyDescent="0.25">
      <c r="A34" s="229" t="s">
        <v>253</v>
      </c>
      <c r="B34" s="219"/>
      <c r="C34" s="220"/>
      <c r="D34" s="226" t="e">
        <f>D24/D32</f>
        <v>#DIV/0!</v>
      </c>
      <c r="E34" s="217" t="s">
        <v>192</v>
      </c>
      <c r="F34" s="223"/>
      <c r="G34" s="220"/>
    </row>
    <row r="35" spans="1:7" ht="20.100000000000001" customHeight="1" thickTop="1" x14ac:dyDescent="0.2">
      <c r="A35" s="230"/>
      <c r="B35" s="219"/>
      <c r="C35" s="219"/>
      <c r="D35" s="219"/>
      <c r="E35" s="223"/>
      <c r="F35" s="223"/>
      <c r="G35" s="220"/>
    </row>
    <row r="36" spans="1:7" ht="20.100000000000001" customHeight="1" thickBot="1" x14ac:dyDescent="0.25">
      <c r="A36" s="229" t="s">
        <v>199</v>
      </c>
      <c r="B36" s="227"/>
      <c r="C36" s="227"/>
      <c r="D36" s="222">
        <f>+D32</f>
        <v>0</v>
      </c>
      <c r="E36" s="217" t="s">
        <v>7</v>
      </c>
      <c r="F36" s="223"/>
      <c r="G36" s="220"/>
    </row>
    <row r="37" spans="1:7" ht="20.100000000000001" customHeight="1" thickTop="1" thickBot="1" x14ac:dyDescent="0.25">
      <c r="A37" s="229" t="s">
        <v>252</v>
      </c>
      <c r="B37" s="228">
        <f>-B29</f>
        <v>0</v>
      </c>
      <c r="C37" s="227"/>
      <c r="D37" s="224"/>
      <c r="E37" s="223"/>
      <c r="F37" s="223"/>
      <c r="G37" s="220"/>
    </row>
    <row r="38" spans="1:7" ht="20.100000000000001" customHeight="1" thickTop="1" thickBot="1" x14ac:dyDescent="0.25">
      <c r="A38" s="229" t="s">
        <v>251</v>
      </c>
      <c r="B38" s="228">
        <f>-B30</f>
        <v>0</v>
      </c>
      <c r="C38" s="227"/>
      <c r="D38" s="222">
        <f>+B37+B38</f>
        <v>0</v>
      </c>
      <c r="E38" s="217" t="s">
        <v>196</v>
      </c>
      <c r="F38" s="223"/>
      <c r="G38" s="220"/>
    </row>
    <row r="39" spans="1:7" ht="20.100000000000001" customHeight="1" thickTop="1" x14ac:dyDescent="0.2">
      <c r="A39" s="220"/>
      <c r="B39" s="227"/>
      <c r="C39" s="227"/>
      <c r="D39" s="224"/>
      <c r="E39" s="223"/>
      <c r="F39" s="223"/>
      <c r="G39" s="220"/>
    </row>
    <row r="40" spans="1:7" ht="20.100000000000001" customHeight="1" thickBot="1" x14ac:dyDescent="0.25">
      <c r="A40" s="220" t="s">
        <v>195</v>
      </c>
      <c r="B40" s="227"/>
      <c r="C40" s="227"/>
      <c r="D40" s="222">
        <f>D36+D38</f>
        <v>0</v>
      </c>
      <c r="E40" s="217" t="s">
        <v>194</v>
      </c>
      <c r="F40" s="223"/>
      <c r="G40" s="220"/>
    </row>
    <row r="41" spans="1:7" ht="20.100000000000001" customHeight="1" thickTop="1" x14ac:dyDescent="0.2">
      <c r="A41" s="206"/>
      <c r="B41" s="219" t="s">
        <v>3</v>
      </c>
      <c r="C41" s="219"/>
      <c r="D41" s="219" t="s">
        <v>3</v>
      </c>
      <c r="E41" s="223" t="s">
        <v>3</v>
      </c>
      <c r="F41" s="223"/>
      <c r="G41" s="216"/>
    </row>
    <row r="42" spans="1:7" ht="20.100000000000001" customHeight="1" thickBot="1" x14ac:dyDescent="0.25">
      <c r="A42" s="220" t="s">
        <v>253</v>
      </c>
      <c r="B42" s="219" t="s">
        <v>3</v>
      </c>
      <c r="C42" s="219"/>
      <c r="D42" s="226" t="e">
        <f>+D34</f>
        <v>#DIV/0!</v>
      </c>
      <c r="E42" s="217" t="s">
        <v>192</v>
      </c>
      <c r="F42" s="223"/>
      <c r="G42" s="220"/>
    </row>
    <row r="43" spans="1:7" ht="20.100000000000001" customHeight="1" thickTop="1" x14ac:dyDescent="0.2">
      <c r="A43" s="216"/>
      <c r="B43" s="219"/>
      <c r="C43" s="219"/>
      <c r="D43" s="219"/>
      <c r="E43" s="223"/>
      <c r="F43" s="223"/>
      <c r="G43" s="220"/>
    </row>
    <row r="44" spans="1:7" ht="20.100000000000001" customHeight="1" thickBot="1" x14ac:dyDescent="0.25">
      <c r="A44" s="220" t="s">
        <v>191</v>
      </c>
      <c r="B44" s="219"/>
      <c r="C44" s="219"/>
      <c r="D44" s="222" t="e">
        <f>D42*D40</f>
        <v>#DIV/0!</v>
      </c>
      <c r="E44" s="217" t="s">
        <v>182</v>
      </c>
      <c r="F44" s="223"/>
      <c r="G44" s="216"/>
    </row>
    <row r="45" spans="1:7" ht="20.100000000000001" customHeight="1" thickTop="1" x14ac:dyDescent="0.2">
      <c r="A45" s="220"/>
      <c r="B45" s="219"/>
      <c r="C45" s="219"/>
      <c r="D45" s="224"/>
      <c r="E45" s="223"/>
      <c r="F45" s="223"/>
      <c r="G45" s="220"/>
    </row>
    <row r="46" spans="1:7" ht="20.100000000000001" customHeight="1" x14ac:dyDescent="0.2">
      <c r="A46" s="225" t="s">
        <v>190</v>
      </c>
      <c r="B46" s="219"/>
      <c r="C46" s="219"/>
      <c r="D46" s="224" t="s">
        <v>3</v>
      </c>
      <c r="E46" s="223" t="s">
        <v>3</v>
      </c>
      <c r="F46" s="220"/>
      <c r="G46" s="216"/>
    </row>
    <row r="47" spans="1:7" ht="20.100000000000001" customHeight="1" x14ac:dyDescent="0.2">
      <c r="A47" s="220" t="s">
        <v>249</v>
      </c>
      <c r="B47" s="219"/>
      <c r="C47" s="219"/>
      <c r="D47" s="218">
        <f>+D24</f>
        <v>0</v>
      </c>
      <c r="E47" s="217" t="s">
        <v>188</v>
      </c>
      <c r="F47" s="220"/>
      <c r="G47" s="216"/>
    </row>
    <row r="48" spans="1:7" ht="20.100000000000001" customHeight="1" thickBot="1" x14ac:dyDescent="0.25">
      <c r="A48" s="220" t="s">
        <v>248</v>
      </c>
      <c r="B48" s="219"/>
      <c r="C48" s="219"/>
      <c r="D48" s="222" t="e">
        <f>D42*D38</f>
        <v>#DIV/0!</v>
      </c>
      <c r="E48" s="217" t="s">
        <v>186</v>
      </c>
      <c r="F48" s="216"/>
      <c r="G48" s="216"/>
    </row>
    <row r="49" spans="1:10" ht="20.100000000000001" customHeight="1" thickTop="1" thickBot="1" x14ac:dyDescent="0.25">
      <c r="A49" s="220" t="s">
        <v>183</v>
      </c>
      <c r="B49" s="219"/>
      <c r="C49" s="219"/>
      <c r="D49" s="221" t="e">
        <f>D47+D48</f>
        <v>#DIV/0!</v>
      </c>
      <c r="E49" s="217" t="s">
        <v>184</v>
      </c>
      <c r="F49" s="216"/>
      <c r="G49" s="216"/>
    </row>
    <row r="50" spans="1:10" ht="20.100000000000001" customHeight="1" thickTop="1" x14ac:dyDescent="0.2">
      <c r="A50" s="220"/>
      <c r="B50" s="219"/>
      <c r="C50" s="219"/>
      <c r="D50" s="218"/>
      <c r="E50" s="217"/>
      <c r="F50" s="216"/>
      <c r="G50" s="216"/>
    </row>
    <row r="51" spans="1:10" ht="15.75" x14ac:dyDescent="0.25">
      <c r="A51" s="215" t="s">
        <v>181</v>
      </c>
      <c r="B51" s="209"/>
      <c r="C51" s="209"/>
      <c r="D51" s="207"/>
      <c r="E51" s="207"/>
      <c r="F51" s="207"/>
      <c r="G51" s="207"/>
      <c r="H51" s="207"/>
      <c r="I51" s="207"/>
      <c r="J51" s="207"/>
    </row>
    <row r="52" spans="1:10" ht="20.100000000000001" customHeight="1" x14ac:dyDescent="0.25">
      <c r="A52" s="208" t="s">
        <v>317</v>
      </c>
      <c r="B52" s="209"/>
      <c r="C52" s="209"/>
      <c r="D52" s="207"/>
      <c r="E52" s="207"/>
      <c r="F52" s="207"/>
      <c r="G52" s="207"/>
      <c r="H52" s="207"/>
      <c r="I52" s="207"/>
      <c r="J52" s="207"/>
    </row>
    <row r="53" spans="1:10" ht="20.100000000000001" customHeight="1" x14ac:dyDescent="0.25">
      <c r="A53" s="208" t="s">
        <v>177</v>
      </c>
      <c r="B53" s="207"/>
      <c r="C53" s="207"/>
      <c r="D53" s="207"/>
      <c r="E53" s="207"/>
      <c r="F53" s="207"/>
      <c r="G53" s="207"/>
      <c r="H53" s="207"/>
      <c r="I53" s="207"/>
      <c r="J53" s="207"/>
    </row>
    <row r="54" spans="1:10" ht="20.100000000000001" customHeight="1" x14ac:dyDescent="0.25">
      <c r="A54" s="208" t="s">
        <v>316</v>
      </c>
      <c r="B54" s="207"/>
      <c r="C54" s="207"/>
      <c r="D54" s="207"/>
      <c r="E54" s="207"/>
      <c r="F54" s="207"/>
      <c r="G54" s="207"/>
      <c r="H54" s="207"/>
      <c r="I54" s="207"/>
      <c r="J54" s="207"/>
    </row>
    <row r="55" spans="1:10" ht="20.100000000000001" customHeight="1" x14ac:dyDescent="0.25">
      <c r="A55" s="214" t="s">
        <v>315</v>
      </c>
      <c r="B55" s="207"/>
      <c r="C55" s="207"/>
      <c r="D55" s="207"/>
      <c r="E55" s="207"/>
      <c r="F55" s="207"/>
      <c r="G55" s="207"/>
      <c r="H55" s="207"/>
      <c r="I55" s="207"/>
      <c r="J55" s="207"/>
    </row>
    <row r="56" spans="1:10" ht="20.100000000000001" customHeight="1" x14ac:dyDescent="0.25">
      <c r="A56" s="214" t="s">
        <v>314</v>
      </c>
      <c r="B56" s="207"/>
      <c r="C56" s="207"/>
      <c r="D56" s="207"/>
      <c r="E56" s="207"/>
      <c r="F56" s="207"/>
      <c r="G56" s="207"/>
      <c r="H56" s="207"/>
      <c r="I56" s="207"/>
      <c r="J56" s="207"/>
    </row>
    <row r="57" spans="1:10" ht="20.100000000000001" customHeight="1" x14ac:dyDescent="0.25">
      <c r="A57" s="208" t="s">
        <v>313</v>
      </c>
      <c r="B57" s="207"/>
      <c r="C57" s="207"/>
      <c r="D57" s="207"/>
      <c r="E57" s="207"/>
      <c r="F57" s="207"/>
      <c r="G57" s="207"/>
      <c r="H57" s="207"/>
      <c r="I57" s="207"/>
      <c r="J57" s="207"/>
    </row>
    <row r="58" spans="1:10" ht="20.100000000000001" customHeight="1" x14ac:dyDescent="0.2">
      <c r="A58" s="213" t="s">
        <v>312</v>
      </c>
      <c r="B58" s="212"/>
      <c r="C58" s="212"/>
      <c r="D58" s="212"/>
      <c r="E58" s="212"/>
      <c r="F58" s="207"/>
      <c r="G58" s="207"/>
      <c r="H58" s="207"/>
      <c r="I58" s="207"/>
      <c r="J58" s="207"/>
    </row>
    <row r="59" spans="1:10" ht="20.100000000000001" customHeight="1" x14ac:dyDescent="0.25">
      <c r="A59" s="208"/>
      <c r="B59" s="207"/>
      <c r="C59" s="207"/>
      <c r="D59" s="207"/>
      <c r="E59" s="207"/>
      <c r="F59" s="207"/>
      <c r="G59" s="207"/>
      <c r="H59" s="207"/>
      <c r="I59" s="207"/>
      <c r="J59" s="207"/>
    </row>
    <row r="60" spans="1:10" ht="20.100000000000001" customHeight="1" x14ac:dyDescent="0.25">
      <c r="A60" s="208" t="s">
        <v>311</v>
      </c>
      <c r="B60" s="207"/>
      <c r="C60" s="207"/>
      <c r="D60" s="207"/>
      <c r="E60" s="207"/>
      <c r="F60" s="207"/>
      <c r="G60" s="207"/>
      <c r="H60" s="207"/>
      <c r="I60" s="207"/>
      <c r="J60" s="207"/>
    </row>
    <row r="61" spans="1:10" ht="20.100000000000001" customHeight="1" x14ac:dyDescent="0.25">
      <c r="A61" s="211" t="s">
        <v>310</v>
      </c>
      <c r="B61" s="207"/>
      <c r="C61" s="207"/>
      <c r="D61" s="207"/>
      <c r="E61" s="207"/>
      <c r="F61" s="207"/>
      <c r="G61" s="207"/>
      <c r="H61" s="207"/>
      <c r="I61" s="207"/>
      <c r="J61" s="207"/>
    </row>
    <row r="62" spans="1:10" ht="20.100000000000001" customHeight="1" x14ac:dyDescent="0.25">
      <c r="A62" s="208"/>
      <c r="B62" s="207"/>
      <c r="C62" s="207"/>
      <c r="D62" s="207"/>
      <c r="E62" s="207"/>
      <c r="F62" s="207"/>
      <c r="G62" s="207"/>
      <c r="H62" s="207"/>
      <c r="I62" s="207"/>
      <c r="J62" s="207"/>
    </row>
    <row r="63" spans="1:10" ht="20.100000000000001" customHeight="1" x14ac:dyDescent="0.25">
      <c r="A63" s="208" t="s">
        <v>309</v>
      </c>
      <c r="B63" s="207"/>
      <c r="C63" s="207"/>
      <c r="D63" s="207"/>
      <c r="E63" s="207"/>
      <c r="F63" s="207"/>
      <c r="G63" s="207"/>
      <c r="H63" s="207"/>
      <c r="I63" s="207"/>
      <c r="J63" s="207"/>
    </row>
    <row r="64" spans="1:10" ht="20.100000000000001" customHeight="1" x14ac:dyDescent="0.25">
      <c r="A64" s="208" t="s">
        <v>308</v>
      </c>
      <c r="B64" s="207"/>
      <c r="C64" s="207"/>
      <c r="D64" s="207"/>
      <c r="E64" s="207"/>
      <c r="F64" s="207"/>
      <c r="G64" s="207"/>
      <c r="H64" s="207"/>
      <c r="I64" s="207"/>
      <c r="J64" s="207"/>
    </row>
    <row r="65" spans="1:10" ht="20.100000000000001" customHeight="1" x14ac:dyDescent="0.25">
      <c r="A65" s="208" t="s">
        <v>307</v>
      </c>
      <c r="B65" s="207"/>
      <c r="C65" s="207"/>
      <c r="D65" s="207"/>
      <c r="E65" s="207"/>
      <c r="F65" s="207"/>
      <c r="G65" s="207"/>
      <c r="H65" s="207"/>
      <c r="I65" s="207"/>
      <c r="J65" s="207"/>
    </row>
    <row r="66" spans="1:10" ht="20.100000000000001" customHeight="1" x14ac:dyDescent="0.2">
      <c r="A66" s="209"/>
      <c r="B66" s="207"/>
      <c r="C66" s="207"/>
      <c r="D66" s="207"/>
      <c r="E66" s="207"/>
      <c r="F66" s="207"/>
      <c r="G66" s="207"/>
      <c r="H66" s="207"/>
      <c r="I66" s="207"/>
      <c r="J66" s="207"/>
    </row>
    <row r="67" spans="1:10" ht="20.100000000000001" hidden="1" customHeight="1" x14ac:dyDescent="0.25">
      <c r="A67" s="210"/>
      <c r="B67" s="207"/>
      <c r="C67" s="207"/>
      <c r="D67" s="207"/>
      <c r="E67" s="207"/>
      <c r="F67" s="207"/>
      <c r="G67" s="207"/>
      <c r="H67" s="207"/>
      <c r="I67" s="207"/>
      <c r="J67" s="207"/>
    </row>
    <row r="68" spans="1:10" ht="20.100000000000001" customHeight="1" x14ac:dyDescent="0.25">
      <c r="A68" s="208" t="s">
        <v>164</v>
      </c>
      <c r="B68" s="207"/>
      <c r="C68" s="207"/>
      <c r="D68" s="207"/>
      <c r="E68" s="207"/>
      <c r="F68" s="207"/>
      <c r="G68" s="207"/>
      <c r="H68" s="207"/>
      <c r="I68" s="207"/>
      <c r="J68" s="207"/>
    </row>
    <row r="69" spans="1:10" ht="20.100000000000001" customHeight="1" x14ac:dyDescent="0.2">
      <c r="A69" s="209"/>
      <c r="B69" s="207"/>
      <c r="C69" s="207"/>
      <c r="D69" s="207"/>
      <c r="E69" s="207"/>
      <c r="F69" s="207"/>
      <c r="G69" s="207"/>
      <c r="H69" s="207"/>
      <c r="I69" s="207"/>
      <c r="J69" s="207"/>
    </row>
    <row r="70" spans="1:10" ht="20.100000000000001" customHeight="1" x14ac:dyDescent="0.25">
      <c r="A70" s="208" t="s">
        <v>306</v>
      </c>
      <c r="B70" s="207"/>
      <c r="C70" s="207"/>
      <c r="D70" s="207"/>
      <c r="E70" s="207"/>
      <c r="F70" s="207"/>
      <c r="G70" s="207"/>
      <c r="H70" s="207"/>
      <c r="I70" s="207"/>
      <c r="J70" s="207"/>
    </row>
    <row r="71" spans="1:10" ht="20.100000000000001" customHeight="1" x14ac:dyDescent="0.25">
      <c r="A71" s="208" t="s">
        <v>305</v>
      </c>
      <c r="B71" s="207"/>
      <c r="C71" s="207"/>
      <c r="D71" s="207"/>
      <c r="E71" s="207"/>
      <c r="F71" s="207"/>
      <c r="G71" s="207"/>
      <c r="H71" s="207"/>
      <c r="I71" s="207"/>
      <c r="J71" s="207"/>
    </row>
    <row r="72" spans="1:10" ht="20.100000000000001" customHeight="1" x14ac:dyDescent="0.25">
      <c r="A72" s="208" t="s">
        <v>304</v>
      </c>
      <c r="B72" s="207"/>
      <c r="C72" s="207"/>
      <c r="D72" s="207"/>
      <c r="E72" s="207"/>
      <c r="F72" s="207"/>
      <c r="G72" s="207"/>
      <c r="H72" s="207"/>
      <c r="I72" s="207"/>
      <c r="J72" s="207"/>
    </row>
    <row r="73" spans="1:10" ht="20.100000000000001" customHeight="1" x14ac:dyDescent="0.25">
      <c r="A73" s="208"/>
      <c r="B73" s="207"/>
      <c r="C73" s="207"/>
      <c r="D73" s="207"/>
      <c r="E73" s="207"/>
      <c r="F73" s="207"/>
      <c r="G73" s="207"/>
      <c r="H73" s="207"/>
      <c r="I73" s="207"/>
      <c r="J73" s="207"/>
    </row>
    <row r="74" spans="1:10" ht="20.100000000000001" customHeight="1" x14ac:dyDescent="0.25">
      <c r="A74" s="208" t="s">
        <v>303</v>
      </c>
      <c r="B74" s="207"/>
      <c r="C74" s="207"/>
      <c r="D74" s="207"/>
      <c r="E74" s="207"/>
      <c r="F74" s="207"/>
      <c r="G74" s="207"/>
      <c r="H74" s="207"/>
      <c r="I74" s="207"/>
      <c r="J74" s="207"/>
    </row>
    <row r="75" spans="1:10" ht="20.100000000000001" customHeight="1" x14ac:dyDescent="0.25">
      <c r="A75" s="208" t="s">
        <v>302</v>
      </c>
      <c r="B75" s="207"/>
      <c r="C75" s="207"/>
      <c r="D75" s="207"/>
      <c r="E75" s="207"/>
      <c r="F75" s="207"/>
      <c r="G75" s="207"/>
      <c r="H75" s="207"/>
      <c r="I75" s="207"/>
      <c r="J75" s="207"/>
    </row>
    <row r="76" spans="1:10" ht="20.100000000000001" customHeight="1" x14ac:dyDescent="0.25">
      <c r="A76" s="208"/>
      <c r="B76" s="207"/>
      <c r="C76" s="207"/>
      <c r="D76" s="207"/>
      <c r="E76" s="207"/>
      <c r="F76" s="207"/>
      <c r="G76" s="207"/>
      <c r="H76" s="207"/>
      <c r="I76" s="207"/>
      <c r="J76" s="207"/>
    </row>
    <row r="77" spans="1:10" ht="20.100000000000001" customHeight="1" x14ac:dyDescent="0.25">
      <c r="A77" s="208" t="s">
        <v>241</v>
      </c>
      <c r="B77" s="207"/>
      <c r="C77" s="207"/>
      <c r="D77" s="207"/>
      <c r="E77" s="207"/>
      <c r="F77" s="207"/>
      <c r="G77" s="207"/>
      <c r="H77" s="207"/>
      <c r="I77" s="207"/>
      <c r="J77" s="207"/>
    </row>
    <row r="78" spans="1:10" ht="20.100000000000001" customHeight="1" x14ac:dyDescent="0.25">
      <c r="A78" s="208"/>
      <c r="B78" s="207"/>
      <c r="C78" s="207"/>
      <c r="D78" s="207"/>
      <c r="E78" s="207"/>
      <c r="F78" s="207"/>
      <c r="G78" s="207"/>
      <c r="H78" s="207"/>
      <c r="I78" s="207"/>
      <c r="J78" s="207"/>
    </row>
    <row r="79" spans="1:10" ht="20.100000000000001" customHeight="1" x14ac:dyDescent="0.25">
      <c r="A79" s="208" t="s">
        <v>275</v>
      </c>
      <c r="B79" s="207"/>
      <c r="C79" s="207"/>
      <c r="D79" s="207"/>
      <c r="E79" s="207"/>
      <c r="F79" s="207"/>
      <c r="G79" s="207"/>
      <c r="H79" s="207"/>
      <c r="I79" s="207"/>
      <c r="J79" s="207"/>
    </row>
    <row r="80" spans="1:10" ht="20.100000000000001" customHeight="1" x14ac:dyDescent="0.25">
      <c r="A80" s="208" t="s">
        <v>274</v>
      </c>
      <c r="B80" s="207"/>
      <c r="C80" s="207"/>
      <c r="D80" s="207"/>
      <c r="E80" s="207"/>
      <c r="F80" s="207"/>
      <c r="G80" s="207"/>
      <c r="H80" s="207"/>
      <c r="I80" s="207"/>
      <c r="J80" s="207"/>
    </row>
    <row r="81" spans="1:10" ht="20.100000000000001" customHeight="1" x14ac:dyDescent="0.25">
      <c r="A81" s="208"/>
      <c r="B81" s="207"/>
      <c r="C81" s="207"/>
      <c r="D81" s="207"/>
      <c r="E81" s="207"/>
      <c r="F81" s="207"/>
      <c r="G81" s="207"/>
      <c r="H81" s="207"/>
      <c r="I81" s="207"/>
      <c r="J81" s="207"/>
    </row>
    <row r="82" spans="1:10" ht="20.100000000000001" customHeight="1" x14ac:dyDescent="0.25">
      <c r="A82" s="208" t="s">
        <v>273</v>
      </c>
      <c r="B82" s="207"/>
      <c r="C82" s="207"/>
      <c r="D82" s="207"/>
      <c r="E82" s="207"/>
      <c r="F82" s="207"/>
      <c r="G82" s="207"/>
      <c r="H82" s="207"/>
      <c r="I82" s="207"/>
      <c r="J82" s="207"/>
    </row>
    <row r="83" spans="1:10" ht="20.100000000000001" customHeight="1" x14ac:dyDescent="0.25">
      <c r="A83" s="208" t="s">
        <v>272</v>
      </c>
      <c r="B83" s="207"/>
      <c r="C83" s="207"/>
      <c r="D83" s="207"/>
      <c r="E83" s="207"/>
      <c r="F83" s="207"/>
      <c r="G83" s="207"/>
      <c r="H83" s="207"/>
      <c r="I83" s="207"/>
      <c r="J83" s="207"/>
    </row>
    <row r="84" spans="1:10" ht="20.100000000000001" customHeight="1" x14ac:dyDescent="0.25">
      <c r="A84" s="208"/>
      <c r="B84" s="207"/>
      <c r="C84" s="207"/>
      <c r="D84" s="207"/>
      <c r="E84" s="207"/>
      <c r="F84" s="207"/>
      <c r="G84" s="207"/>
      <c r="H84" s="207"/>
      <c r="I84" s="207"/>
      <c r="J84" s="207"/>
    </row>
    <row r="85" spans="1:10" ht="20.100000000000001" customHeight="1" x14ac:dyDescent="0.25">
      <c r="A85" s="208" t="s">
        <v>301</v>
      </c>
      <c r="B85" s="207"/>
      <c r="C85" s="207"/>
      <c r="D85" s="207"/>
      <c r="E85" s="207"/>
      <c r="F85" s="207"/>
      <c r="G85" s="207"/>
      <c r="H85" s="207"/>
      <c r="I85" s="207"/>
      <c r="J85" s="207"/>
    </row>
    <row r="86" spans="1:10" ht="20.100000000000001" customHeight="1" x14ac:dyDescent="0.25">
      <c r="A86" s="208" t="s">
        <v>300</v>
      </c>
      <c r="B86" s="207"/>
      <c r="C86" s="207"/>
      <c r="D86" s="207"/>
      <c r="E86" s="207"/>
      <c r="F86" s="207"/>
      <c r="G86" s="207"/>
      <c r="H86" s="207"/>
      <c r="I86" s="207"/>
      <c r="J86" s="207"/>
    </row>
    <row r="87" spans="1:10" ht="20.100000000000001" customHeight="1" x14ac:dyDescent="0.25">
      <c r="A87" s="208"/>
      <c r="B87" s="207"/>
      <c r="C87" s="207"/>
      <c r="D87" s="207"/>
      <c r="E87" s="207"/>
      <c r="F87" s="207"/>
      <c r="G87" s="207"/>
      <c r="H87" s="207"/>
      <c r="I87" s="207"/>
      <c r="J87" s="207"/>
    </row>
    <row r="88" spans="1:10" ht="20.100000000000001" customHeight="1" x14ac:dyDescent="0.25">
      <c r="A88" s="208" t="s">
        <v>299</v>
      </c>
      <c r="B88" s="207"/>
      <c r="C88" s="207"/>
      <c r="D88" s="207"/>
      <c r="E88" s="207"/>
      <c r="F88" s="207"/>
      <c r="G88" s="207"/>
      <c r="H88" s="207"/>
      <c r="I88" s="207"/>
      <c r="J88" s="207"/>
    </row>
    <row r="89" spans="1:10" ht="20.100000000000001" customHeight="1" x14ac:dyDescent="0.25">
      <c r="A89" s="208" t="s">
        <v>298</v>
      </c>
      <c r="B89" s="207"/>
      <c r="C89" s="207"/>
      <c r="D89" s="207"/>
      <c r="E89" s="207"/>
      <c r="F89" s="207"/>
      <c r="G89" s="207"/>
      <c r="H89" s="207"/>
      <c r="I89" s="207"/>
      <c r="J89" s="207"/>
    </row>
    <row r="90" spans="1:10" ht="20.100000000000001" customHeight="1" x14ac:dyDescent="0.25">
      <c r="A90" s="208" t="s">
        <v>297</v>
      </c>
      <c r="B90" s="207"/>
      <c r="C90" s="207"/>
      <c r="D90" s="207"/>
      <c r="E90" s="207"/>
      <c r="F90" s="207"/>
      <c r="G90" s="207"/>
      <c r="H90" s="207"/>
      <c r="I90" s="207"/>
      <c r="J90" s="207"/>
    </row>
    <row r="91" spans="1:10" ht="20.100000000000001" customHeight="1" x14ac:dyDescent="0.25">
      <c r="A91" s="208"/>
      <c r="B91" s="207"/>
      <c r="C91" s="207"/>
      <c r="D91" s="207"/>
      <c r="E91" s="207"/>
      <c r="F91" s="207"/>
      <c r="G91" s="207"/>
      <c r="H91" s="207"/>
      <c r="I91" s="207"/>
      <c r="J91" s="207"/>
    </row>
    <row r="92" spans="1:10" ht="20.100000000000001" customHeight="1" x14ac:dyDescent="0.25">
      <c r="A92" s="208" t="s">
        <v>233</v>
      </c>
      <c r="B92" s="207"/>
      <c r="C92" s="207"/>
      <c r="D92" s="207"/>
      <c r="E92" s="207"/>
      <c r="F92" s="207"/>
      <c r="G92" s="207"/>
      <c r="H92" s="207"/>
      <c r="I92" s="207"/>
      <c r="J92" s="207"/>
    </row>
    <row r="93" spans="1:10" ht="20.100000000000001" customHeight="1" x14ac:dyDescent="0.25">
      <c r="A93" s="208" t="s">
        <v>232</v>
      </c>
      <c r="B93" s="207"/>
      <c r="C93" s="207"/>
      <c r="D93" s="207"/>
      <c r="E93" s="207"/>
      <c r="F93" s="207"/>
      <c r="G93" s="207"/>
      <c r="H93" s="207"/>
      <c r="I93" s="207"/>
      <c r="J93" s="207"/>
    </row>
    <row r="94" spans="1:10" ht="20.100000000000001" customHeight="1" x14ac:dyDescent="0.25">
      <c r="A94" s="208"/>
      <c r="B94" s="207"/>
      <c r="C94" s="207"/>
      <c r="D94" s="207"/>
      <c r="E94" s="207"/>
      <c r="F94" s="207"/>
      <c r="G94" s="207"/>
      <c r="H94" s="207"/>
      <c r="I94" s="207"/>
      <c r="J94" s="207"/>
    </row>
    <row r="95" spans="1:10" ht="20.100000000000001" customHeight="1" x14ac:dyDescent="0.25">
      <c r="A95" s="208" t="s">
        <v>146</v>
      </c>
      <c r="B95" s="207"/>
      <c r="C95" s="207"/>
      <c r="D95" s="207"/>
      <c r="E95" s="207"/>
      <c r="F95" s="207"/>
      <c r="G95" s="207"/>
      <c r="H95" s="207"/>
      <c r="I95" s="207"/>
      <c r="J95" s="207"/>
    </row>
    <row r="96" spans="1:10" ht="15.75" x14ac:dyDescent="0.25">
      <c r="A96" s="208" t="s">
        <v>145</v>
      </c>
      <c r="B96" s="207"/>
      <c r="C96" s="207"/>
      <c r="D96" s="207"/>
      <c r="E96" s="207"/>
      <c r="F96" s="207"/>
      <c r="G96" s="207"/>
      <c r="H96" s="207"/>
      <c r="I96" s="207"/>
      <c r="J96" s="207"/>
    </row>
    <row r="97" spans="1:10" ht="15.75" x14ac:dyDescent="0.25">
      <c r="A97" s="208" t="s">
        <v>144</v>
      </c>
      <c r="B97" s="207"/>
      <c r="C97" s="207"/>
      <c r="D97" s="207"/>
      <c r="E97" s="207"/>
      <c r="F97" s="207"/>
      <c r="G97" s="207"/>
      <c r="H97" s="207"/>
      <c r="I97" s="207"/>
      <c r="J97" s="207"/>
    </row>
    <row r="98" spans="1:10" ht="15.75" x14ac:dyDescent="0.25">
      <c r="A98" s="208" t="s">
        <v>143</v>
      </c>
      <c r="B98" s="207"/>
      <c r="C98" s="207"/>
      <c r="D98" s="207"/>
      <c r="E98" s="207"/>
      <c r="F98" s="207"/>
      <c r="G98" s="207"/>
      <c r="H98" s="207"/>
      <c r="I98" s="207"/>
      <c r="J98" s="207"/>
    </row>
    <row r="99" spans="1:10" ht="15" x14ac:dyDescent="0.2">
      <c r="A99" s="209"/>
      <c r="B99" s="207"/>
      <c r="C99" s="207"/>
      <c r="D99" s="207"/>
      <c r="E99" s="207"/>
      <c r="F99" s="207"/>
      <c r="G99" s="207"/>
      <c r="H99" s="207"/>
      <c r="I99" s="207"/>
      <c r="J99" s="207"/>
    </row>
    <row r="100" spans="1:10" ht="15.75" x14ac:dyDescent="0.25">
      <c r="A100" s="208" t="s">
        <v>296</v>
      </c>
      <c r="B100" s="207"/>
      <c r="C100" s="207"/>
      <c r="D100" s="207"/>
      <c r="E100" s="207"/>
      <c r="F100" s="207"/>
      <c r="G100" s="207"/>
      <c r="H100" s="207"/>
      <c r="I100" s="207"/>
      <c r="J100" s="207"/>
    </row>
    <row r="101" spans="1:10" ht="15.75" x14ac:dyDescent="0.25">
      <c r="A101" s="208" t="s">
        <v>295</v>
      </c>
      <c r="B101" s="207"/>
      <c r="C101" s="207"/>
      <c r="D101" s="207"/>
      <c r="E101" s="207"/>
      <c r="F101" s="207"/>
      <c r="G101" s="207"/>
      <c r="H101" s="207"/>
      <c r="I101" s="207"/>
      <c r="J101" s="207"/>
    </row>
    <row r="102" spans="1:10" x14ac:dyDescent="0.2">
      <c r="A102" s="206"/>
    </row>
    <row r="103" spans="1:10" x14ac:dyDescent="0.2">
      <c r="A103" s="204"/>
    </row>
  </sheetData>
  <mergeCells count="3">
    <mergeCell ref="A10:B10"/>
    <mergeCell ref="A4:E4"/>
    <mergeCell ref="A5:E5"/>
  </mergeCells>
  <printOptions horizontalCentered="1" verticalCentered="1"/>
  <pageMargins left="0.25" right="0.34" top="0.26" bottom="0.5" header="0.25" footer="0"/>
  <pageSetup scale="75" orientation="portrait" r:id="rId1"/>
  <headerFooter alignWithMargins="0"/>
  <colBreaks count="1" manualBreakCount="1">
    <brk id="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69A43-6B57-44BF-BC2A-B0A9A5614EC0}">
  <dimension ref="A1:J108"/>
  <sheetViews>
    <sheetView workbookViewId="0"/>
  </sheetViews>
  <sheetFormatPr defaultColWidth="8.7109375" defaultRowHeight="12.75" x14ac:dyDescent="0.2"/>
  <cols>
    <col min="1" max="1" width="85.7109375" style="64" customWidth="1"/>
    <col min="2" max="2" width="17.140625" style="1" customWidth="1"/>
    <col min="3" max="3" width="1.7109375" style="1" customWidth="1"/>
    <col min="4" max="4" width="12.7109375" style="1" customWidth="1"/>
    <col min="5" max="5" width="18.28515625" style="1" customWidth="1"/>
    <col min="6" max="16384" width="8.7109375" style="1"/>
  </cols>
  <sheetData>
    <row r="1" spans="1:9" ht="18" x14ac:dyDescent="0.25">
      <c r="A1" s="306" t="s">
        <v>329</v>
      </c>
      <c r="B1" s="296"/>
      <c r="C1" s="296"/>
      <c r="D1" s="296"/>
      <c r="E1" s="296"/>
      <c r="F1" s="305"/>
      <c r="G1" s="25"/>
      <c r="H1" s="6"/>
      <c r="I1" s="6"/>
    </row>
    <row r="2" spans="1:9" ht="9" customHeight="1" x14ac:dyDescent="0.25">
      <c r="A2" s="306"/>
      <c r="B2" s="296"/>
      <c r="C2" s="296"/>
      <c r="D2" s="296"/>
      <c r="E2" s="296"/>
      <c r="F2" s="305"/>
      <c r="G2" s="25"/>
      <c r="H2" s="6"/>
      <c r="I2" s="6"/>
    </row>
    <row r="3" spans="1:9" ht="18" customHeight="1" x14ac:dyDescent="0.25">
      <c r="A3" s="304" t="s">
        <v>328</v>
      </c>
      <c r="B3" s="297"/>
      <c r="C3" s="297"/>
      <c r="D3" s="296"/>
      <c r="E3" s="296"/>
      <c r="F3" s="270"/>
      <c r="G3" s="25"/>
      <c r="H3" s="6"/>
      <c r="I3" s="6"/>
    </row>
    <row r="4" spans="1:9" ht="21.6" customHeight="1" x14ac:dyDescent="0.25">
      <c r="A4" s="585" t="s">
        <v>337</v>
      </c>
      <c r="B4" s="585"/>
      <c r="C4" s="585"/>
      <c r="D4" s="585"/>
      <c r="E4" s="585"/>
      <c r="F4" s="270"/>
      <c r="G4" s="25"/>
      <c r="H4" s="6"/>
      <c r="I4" s="6"/>
    </row>
    <row r="5" spans="1:9" ht="29.45" customHeight="1" x14ac:dyDescent="0.35">
      <c r="A5" s="586" t="s">
        <v>225</v>
      </c>
      <c r="B5" s="586"/>
      <c r="C5" s="586"/>
      <c r="D5" s="586"/>
      <c r="E5" s="586"/>
      <c r="F5" s="270"/>
      <c r="G5" s="25"/>
      <c r="H5" s="6"/>
      <c r="I5" s="6"/>
    </row>
    <row r="6" spans="1:9" ht="17.25" customHeight="1" x14ac:dyDescent="0.25">
      <c r="A6" s="303" t="s">
        <v>326</v>
      </c>
      <c r="B6" s="297"/>
      <c r="C6" s="297"/>
      <c r="D6" s="296"/>
      <c r="E6" s="296"/>
      <c r="F6" s="270"/>
      <c r="G6" s="25"/>
      <c r="H6" s="6"/>
      <c r="I6" s="6"/>
    </row>
    <row r="7" spans="1:9" ht="17.25" customHeight="1" thickBot="1" x14ac:dyDescent="0.3">
      <c r="A7" s="298" t="s">
        <v>325</v>
      </c>
      <c r="B7" s="297"/>
      <c r="C7" s="297"/>
      <c r="D7" s="296"/>
      <c r="E7" s="296"/>
      <c r="F7" s="270"/>
      <c r="G7" s="25"/>
      <c r="H7" s="6"/>
      <c r="I7" s="6"/>
    </row>
    <row r="8" spans="1:9" ht="31.5" customHeight="1" thickBot="1" x14ac:dyDescent="0.3">
      <c r="A8" s="302" t="s">
        <v>324</v>
      </c>
      <c r="B8" s="301" t="s">
        <v>223</v>
      </c>
      <c r="C8" s="297"/>
      <c r="D8" s="296"/>
      <c r="E8" s="296"/>
      <c r="F8" s="270"/>
      <c r="G8" s="25"/>
      <c r="H8" s="6"/>
      <c r="I8" s="6"/>
    </row>
    <row r="9" spans="1:9" ht="31.5" customHeight="1" thickBot="1" x14ac:dyDescent="0.3">
      <c r="A9" s="300" t="s">
        <v>267</v>
      </c>
      <c r="B9" s="299" t="s">
        <v>221</v>
      </c>
      <c r="C9" s="297"/>
      <c r="D9" s="296"/>
      <c r="E9" s="296"/>
      <c r="F9" s="270"/>
      <c r="G9" s="25"/>
      <c r="H9" s="6"/>
      <c r="I9" s="6"/>
    </row>
    <row r="10" spans="1:9" ht="29.25" customHeight="1" x14ac:dyDescent="0.25">
      <c r="A10" s="584" t="s">
        <v>323</v>
      </c>
      <c r="B10" s="584"/>
      <c r="C10" s="297"/>
      <c r="D10" s="296"/>
      <c r="E10" s="296"/>
      <c r="F10" s="270"/>
      <c r="G10" s="25"/>
      <c r="H10" s="6"/>
      <c r="I10" s="6"/>
    </row>
    <row r="11" spans="1:9" ht="12.75" customHeight="1" x14ac:dyDescent="0.25">
      <c r="A11" s="298"/>
      <c r="B11" s="297"/>
      <c r="C11" s="297"/>
      <c r="D11" s="296"/>
      <c r="E11" s="296"/>
      <c r="F11" s="270"/>
      <c r="G11" s="25"/>
      <c r="H11" s="6"/>
      <c r="I11" s="6"/>
    </row>
    <row r="12" spans="1:9" x14ac:dyDescent="0.2">
      <c r="A12" s="295"/>
      <c r="B12" s="294"/>
      <c r="C12" s="294"/>
      <c r="D12" s="293"/>
      <c r="E12" s="6"/>
      <c r="F12" s="270"/>
      <c r="G12" s="25"/>
    </row>
    <row r="13" spans="1:9" ht="15.75" x14ac:dyDescent="0.25">
      <c r="A13" s="292" t="s">
        <v>322</v>
      </c>
      <c r="B13" s="294"/>
      <c r="C13" s="294"/>
      <c r="D13" s="293"/>
      <c r="E13" s="6"/>
      <c r="F13" s="270"/>
      <c r="G13" s="6"/>
    </row>
    <row r="14" spans="1:9" ht="15.75" x14ac:dyDescent="0.25">
      <c r="A14" s="292" t="s">
        <v>321</v>
      </c>
      <c r="B14" s="291"/>
      <c r="C14" s="291"/>
      <c r="D14" s="6"/>
      <c r="E14" s="270" t="s">
        <v>220</v>
      </c>
      <c r="F14" s="270"/>
      <c r="G14" s="25"/>
    </row>
    <row r="15" spans="1:9" x14ac:dyDescent="0.2">
      <c r="A15" s="27"/>
      <c r="B15" s="6"/>
      <c r="C15" s="6"/>
      <c r="D15" s="6"/>
      <c r="E15" s="67" t="s">
        <v>219</v>
      </c>
      <c r="F15" s="270"/>
    </row>
    <row r="16" spans="1:9" ht="20.100000000000001" customHeight="1" x14ac:dyDescent="0.2">
      <c r="A16" s="271" t="s">
        <v>292</v>
      </c>
      <c r="B16" s="6"/>
      <c r="C16" s="6"/>
      <c r="E16" s="6"/>
      <c r="F16" s="270"/>
      <c r="G16" s="6"/>
    </row>
    <row r="17" spans="1:7" ht="20.100000000000001" customHeight="1" thickBot="1" x14ac:dyDescent="0.25">
      <c r="A17" s="25" t="s">
        <v>320</v>
      </c>
      <c r="B17" s="266"/>
      <c r="C17" s="266"/>
      <c r="D17" s="290"/>
      <c r="E17" s="264" t="s">
        <v>216</v>
      </c>
      <c r="F17" s="270"/>
      <c r="G17" s="6"/>
    </row>
    <row r="18" spans="1:7" ht="20.100000000000001" customHeight="1" thickTop="1" x14ac:dyDescent="0.2">
      <c r="A18" s="288"/>
      <c r="B18" s="266"/>
      <c r="C18" s="266"/>
      <c r="D18" s="266"/>
      <c r="E18" s="270"/>
      <c r="F18" s="270"/>
    </row>
    <row r="19" spans="1:7" ht="20.100000000000001" customHeight="1" thickBot="1" x14ac:dyDescent="0.25">
      <c r="A19" s="275" t="s">
        <v>336</v>
      </c>
      <c r="B19" s="289">
        <f>+D17*0.012</f>
        <v>0</v>
      </c>
      <c r="C19" s="266"/>
      <c r="D19" s="278">
        <f>+B19</f>
        <v>0</v>
      </c>
      <c r="E19" s="264" t="s">
        <v>1</v>
      </c>
      <c r="F19" s="270"/>
      <c r="G19" s="6"/>
    </row>
    <row r="20" spans="1:7" ht="20.100000000000001" customHeight="1" thickTop="1" x14ac:dyDescent="0.2">
      <c r="A20" s="288"/>
      <c r="B20" s="266"/>
      <c r="C20" s="266"/>
      <c r="D20" s="266"/>
      <c r="E20" s="270"/>
      <c r="F20" s="270"/>
      <c r="G20" s="6"/>
    </row>
    <row r="21" spans="1:7" ht="20.100000000000001" customHeight="1" x14ac:dyDescent="0.2">
      <c r="A21" s="275" t="s">
        <v>260</v>
      </c>
      <c r="B21" s="287"/>
      <c r="C21" s="287"/>
      <c r="D21" s="266"/>
      <c r="E21" s="6"/>
      <c r="F21" s="270"/>
      <c r="G21" s="25"/>
    </row>
    <row r="22" spans="1:7" ht="20.100000000000001" customHeight="1" thickBot="1" x14ac:dyDescent="0.25">
      <c r="A22" s="275" t="s">
        <v>290</v>
      </c>
      <c r="B22" s="279"/>
      <c r="C22" s="266"/>
      <c r="D22" s="284">
        <f>+B22</f>
        <v>0</v>
      </c>
      <c r="E22" s="264" t="s">
        <v>213</v>
      </c>
      <c r="F22" s="270"/>
      <c r="G22" s="25"/>
    </row>
    <row r="23" spans="1:7" ht="20.100000000000001" customHeight="1" thickTop="1" x14ac:dyDescent="0.2">
      <c r="A23" s="275"/>
      <c r="B23" s="286"/>
      <c r="C23" s="266"/>
      <c r="D23" s="266"/>
      <c r="E23" s="264"/>
      <c r="F23" s="270"/>
      <c r="G23" s="25"/>
    </row>
    <row r="24" spans="1:7" ht="20.100000000000001" customHeight="1" thickBot="1" x14ac:dyDescent="0.25">
      <c r="A24" s="275" t="s">
        <v>335</v>
      </c>
      <c r="B24" s="285"/>
      <c r="C24" s="266"/>
      <c r="D24" s="284">
        <f>+B24</f>
        <v>0</v>
      </c>
      <c r="E24" s="283" t="s">
        <v>288</v>
      </c>
      <c r="F24" s="270"/>
      <c r="G24" s="25"/>
    </row>
    <row r="25" spans="1:7" ht="20.100000000000001" customHeight="1" thickTop="1" x14ac:dyDescent="0.2">
      <c r="A25" s="282" t="s">
        <v>334</v>
      </c>
      <c r="B25" s="266"/>
      <c r="C25" s="266"/>
      <c r="D25" s="266"/>
      <c r="E25" s="270"/>
      <c r="F25" s="270"/>
      <c r="G25" s="25"/>
    </row>
    <row r="26" spans="1:7" ht="20.100000000000001" customHeight="1" thickBot="1" x14ac:dyDescent="0.25">
      <c r="A26" s="25" t="s">
        <v>18</v>
      </c>
      <c r="B26" s="266"/>
      <c r="C26" s="266"/>
      <c r="D26" s="278">
        <f>+D17+D19+D22+D24</f>
        <v>0</v>
      </c>
      <c r="E26" s="264" t="s">
        <v>188</v>
      </c>
      <c r="F26" s="270"/>
      <c r="G26" s="25"/>
    </row>
    <row r="27" spans="1:7" ht="24" customHeight="1" thickTop="1" x14ac:dyDescent="0.2">
      <c r="A27" s="271" t="s">
        <v>212</v>
      </c>
      <c r="B27" s="266"/>
      <c r="C27" s="266"/>
      <c r="D27" s="266" t="s">
        <v>3</v>
      </c>
      <c r="E27" s="270" t="s">
        <v>3</v>
      </c>
      <c r="F27" s="270"/>
      <c r="G27" s="25"/>
    </row>
    <row r="28" spans="1:7" ht="24" customHeight="1" thickBot="1" x14ac:dyDescent="0.25">
      <c r="A28" s="25" t="s">
        <v>286</v>
      </c>
      <c r="B28" s="266"/>
      <c r="C28" s="266"/>
      <c r="D28" s="281"/>
      <c r="E28" s="264" t="s">
        <v>209</v>
      </c>
      <c r="F28" s="270"/>
      <c r="G28" s="6"/>
    </row>
    <row r="29" spans="1:7" ht="24" customHeight="1" thickTop="1" thickBot="1" x14ac:dyDescent="0.25">
      <c r="A29" s="25" t="s">
        <v>285</v>
      </c>
      <c r="B29" s="279"/>
      <c r="C29" s="266"/>
      <c r="D29" s="280"/>
      <c r="E29" s="270" t="s">
        <v>207</v>
      </c>
      <c r="F29" s="270"/>
      <c r="G29" s="6"/>
    </row>
    <row r="30" spans="1:7" ht="24" customHeight="1" thickTop="1" thickBot="1" x14ac:dyDescent="0.25">
      <c r="A30" s="25" t="s">
        <v>256</v>
      </c>
      <c r="B30" s="266"/>
      <c r="C30" s="266"/>
      <c r="D30" s="269">
        <f>+D28+B29</f>
        <v>0</v>
      </c>
      <c r="E30" s="264" t="s">
        <v>194</v>
      </c>
      <c r="F30" s="270"/>
      <c r="G30" s="6"/>
    </row>
    <row r="31" spans="1:7" ht="20.100000000000001" customHeight="1" thickTop="1" thickBot="1" x14ac:dyDescent="0.25">
      <c r="A31" s="275" t="s">
        <v>284</v>
      </c>
      <c r="B31" s="279"/>
      <c r="C31" s="266"/>
      <c r="D31" s="280" t="s">
        <v>3</v>
      </c>
      <c r="E31" s="264" t="s">
        <v>204</v>
      </c>
      <c r="F31" s="270"/>
      <c r="G31" s="25"/>
    </row>
    <row r="32" spans="1:7" ht="20.100000000000001" customHeight="1" thickTop="1" thickBot="1" x14ac:dyDescent="0.25">
      <c r="A32" s="275" t="s">
        <v>283</v>
      </c>
      <c r="B32" s="279"/>
      <c r="C32" s="266"/>
      <c r="D32" s="278">
        <f>+B31+B32</f>
        <v>0</v>
      </c>
      <c r="E32" s="264" t="s">
        <v>202</v>
      </c>
      <c r="F32" s="270"/>
      <c r="G32" s="6"/>
    </row>
    <row r="33" spans="1:7" ht="20.100000000000001" customHeight="1" thickTop="1" x14ac:dyDescent="0.2">
      <c r="A33" s="276"/>
      <c r="B33" s="277"/>
      <c r="C33" s="266"/>
      <c r="D33" s="265"/>
      <c r="E33" s="270"/>
      <c r="F33" s="270"/>
      <c r="G33" s="25"/>
    </row>
    <row r="34" spans="1:7" ht="20.100000000000001" customHeight="1" thickBot="1" x14ac:dyDescent="0.25">
      <c r="A34" s="275" t="s">
        <v>24</v>
      </c>
      <c r="B34" s="266"/>
      <c r="C34" s="266"/>
      <c r="D34" s="268">
        <f>+D30+D32</f>
        <v>0</v>
      </c>
      <c r="E34" s="264" t="s">
        <v>201</v>
      </c>
      <c r="F34" s="270"/>
      <c r="G34" s="25"/>
    </row>
    <row r="35" spans="1:7" ht="20.100000000000001" customHeight="1" thickTop="1" x14ac:dyDescent="0.2">
      <c r="A35" s="276"/>
      <c r="B35" s="266"/>
      <c r="C35" s="266"/>
      <c r="D35" s="277"/>
      <c r="E35" s="270" t="s">
        <v>3</v>
      </c>
      <c r="F35" s="270"/>
      <c r="G35" s="25"/>
    </row>
    <row r="36" spans="1:7" ht="17.100000000000001" customHeight="1" thickBot="1" x14ac:dyDescent="0.25">
      <c r="A36" s="275" t="s">
        <v>253</v>
      </c>
      <c r="B36" s="266"/>
      <c r="C36" s="25"/>
      <c r="D36" s="272" t="e">
        <f>D26/D34</f>
        <v>#DIV/0!</v>
      </c>
      <c r="E36" s="264" t="s">
        <v>192</v>
      </c>
      <c r="F36" s="270"/>
      <c r="G36" s="25"/>
    </row>
    <row r="37" spans="1:7" ht="20.100000000000001" customHeight="1" thickTop="1" x14ac:dyDescent="0.2">
      <c r="A37" s="276"/>
      <c r="B37" s="266"/>
      <c r="C37" s="266"/>
      <c r="D37" s="266"/>
      <c r="E37" s="270"/>
      <c r="F37" s="270"/>
      <c r="G37" s="25"/>
    </row>
    <row r="38" spans="1:7" ht="20.100000000000001" customHeight="1" thickBot="1" x14ac:dyDescent="0.25">
      <c r="A38" s="275" t="s">
        <v>199</v>
      </c>
      <c r="B38" s="273"/>
      <c r="C38" s="273"/>
      <c r="D38" s="268">
        <f>+D34</f>
        <v>0</v>
      </c>
      <c r="E38" s="264" t="s">
        <v>7</v>
      </c>
      <c r="F38" s="270"/>
      <c r="G38" s="25"/>
    </row>
    <row r="39" spans="1:7" ht="20.100000000000001" customHeight="1" thickTop="1" thickBot="1" x14ac:dyDescent="0.25">
      <c r="A39" s="275" t="s">
        <v>252</v>
      </c>
      <c r="B39" s="274">
        <f>-B31</f>
        <v>0</v>
      </c>
      <c r="C39" s="273"/>
      <c r="D39" s="265"/>
      <c r="E39" s="270"/>
      <c r="F39" s="270"/>
      <c r="G39" s="25"/>
    </row>
    <row r="40" spans="1:7" ht="20.100000000000001" customHeight="1" thickTop="1" thickBot="1" x14ac:dyDescent="0.25">
      <c r="A40" s="275" t="s">
        <v>251</v>
      </c>
      <c r="B40" s="274">
        <f>-B32</f>
        <v>0</v>
      </c>
      <c r="C40" s="273"/>
      <c r="D40" s="268">
        <f>+B39+B40</f>
        <v>0</v>
      </c>
      <c r="E40" s="264" t="s">
        <v>196</v>
      </c>
      <c r="F40" s="270"/>
      <c r="G40" s="25"/>
    </row>
    <row r="41" spans="1:7" ht="20.100000000000001" customHeight="1" thickTop="1" x14ac:dyDescent="0.2">
      <c r="A41" s="25"/>
      <c r="B41" s="273"/>
      <c r="C41" s="273"/>
      <c r="D41" s="265"/>
      <c r="E41" s="270"/>
      <c r="F41" s="270"/>
      <c r="G41" s="25"/>
    </row>
    <row r="42" spans="1:7" ht="20.100000000000001" customHeight="1" thickBot="1" x14ac:dyDescent="0.25">
      <c r="A42" s="25" t="s">
        <v>195</v>
      </c>
      <c r="B42" s="273"/>
      <c r="C42" s="273"/>
      <c r="D42" s="268">
        <f>D38+D40</f>
        <v>0</v>
      </c>
      <c r="E42" s="264" t="s">
        <v>194</v>
      </c>
      <c r="F42" s="270"/>
      <c r="G42" s="25"/>
    </row>
    <row r="43" spans="1:7" ht="20.100000000000001" customHeight="1" thickTop="1" x14ac:dyDescent="0.2">
      <c r="A43" s="27"/>
      <c r="B43" s="266" t="s">
        <v>3</v>
      </c>
      <c r="C43" s="266"/>
      <c r="D43" s="266" t="s">
        <v>3</v>
      </c>
      <c r="E43" s="270" t="s">
        <v>3</v>
      </c>
      <c r="F43" s="270"/>
      <c r="G43" s="6"/>
    </row>
    <row r="44" spans="1:7" ht="20.100000000000001" customHeight="1" thickBot="1" x14ac:dyDescent="0.25">
      <c r="A44" s="25" t="s">
        <v>253</v>
      </c>
      <c r="B44" s="266" t="s">
        <v>3</v>
      </c>
      <c r="C44" s="266"/>
      <c r="D44" s="272" t="e">
        <f>+D36</f>
        <v>#DIV/0!</v>
      </c>
      <c r="E44" s="264" t="s">
        <v>192</v>
      </c>
      <c r="F44" s="270"/>
      <c r="G44" s="25"/>
    </row>
    <row r="45" spans="1:7" ht="20.100000000000001" customHeight="1" thickTop="1" x14ac:dyDescent="0.2">
      <c r="A45" s="6"/>
      <c r="B45" s="266"/>
      <c r="C45" s="266"/>
      <c r="D45" s="266"/>
      <c r="E45" s="270"/>
      <c r="F45" s="270"/>
      <c r="G45" s="25"/>
    </row>
    <row r="46" spans="1:7" ht="20.100000000000001" customHeight="1" thickBot="1" x14ac:dyDescent="0.25">
      <c r="A46" s="25" t="s">
        <v>191</v>
      </c>
      <c r="B46" s="266"/>
      <c r="C46" s="266"/>
      <c r="D46" s="268" t="e">
        <f>D44*D42</f>
        <v>#DIV/0!</v>
      </c>
      <c r="E46" s="264" t="s">
        <v>182</v>
      </c>
      <c r="F46" s="270"/>
      <c r="G46" s="6"/>
    </row>
    <row r="47" spans="1:7" ht="20.100000000000001" customHeight="1" thickTop="1" x14ac:dyDescent="0.2">
      <c r="A47" s="25"/>
      <c r="B47" s="266"/>
      <c r="C47" s="266"/>
      <c r="D47" s="265"/>
      <c r="E47" s="270"/>
      <c r="F47" s="270"/>
      <c r="G47" s="25"/>
    </row>
    <row r="48" spans="1:7" ht="20.100000000000001" customHeight="1" x14ac:dyDescent="0.2">
      <c r="A48" s="271" t="s">
        <v>190</v>
      </c>
      <c r="B48" s="266"/>
      <c r="C48" s="266"/>
      <c r="D48" s="265" t="s">
        <v>3</v>
      </c>
      <c r="E48" s="270" t="s">
        <v>3</v>
      </c>
      <c r="F48" s="25"/>
      <c r="G48" s="6"/>
    </row>
    <row r="49" spans="1:10" ht="20.100000000000001" customHeight="1" x14ac:dyDescent="0.2">
      <c r="A49" s="25" t="s">
        <v>249</v>
      </c>
      <c r="B49" s="266"/>
      <c r="C49" s="266"/>
      <c r="D49" s="269">
        <f>+D26</f>
        <v>0</v>
      </c>
      <c r="E49" s="264" t="s">
        <v>188</v>
      </c>
      <c r="F49" s="25"/>
      <c r="G49" s="6"/>
    </row>
    <row r="50" spans="1:10" ht="20.100000000000001" customHeight="1" thickBot="1" x14ac:dyDescent="0.25">
      <c r="A50" s="25" t="s">
        <v>248</v>
      </c>
      <c r="B50" s="266"/>
      <c r="C50" s="266"/>
      <c r="D50" s="268" t="e">
        <f>D44*D40</f>
        <v>#DIV/0!</v>
      </c>
      <c r="E50" s="264" t="s">
        <v>186</v>
      </c>
      <c r="F50" s="6"/>
      <c r="G50" s="6"/>
    </row>
    <row r="51" spans="1:10" ht="20.100000000000001" customHeight="1" thickTop="1" thickBot="1" x14ac:dyDescent="0.25">
      <c r="A51" s="25" t="s">
        <v>183</v>
      </c>
      <c r="B51" s="266"/>
      <c r="C51" s="266"/>
      <c r="D51" s="267" t="e">
        <f>D49+D50</f>
        <v>#DIV/0!</v>
      </c>
      <c r="E51" s="264" t="s">
        <v>184</v>
      </c>
      <c r="F51" s="6"/>
      <c r="G51" s="6"/>
    </row>
    <row r="52" spans="1:10" ht="20.100000000000001" customHeight="1" thickTop="1" x14ac:dyDescent="0.2">
      <c r="A52" s="25"/>
      <c r="B52" s="266"/>
      <c r="C52" s="266"/>
      <c r="D52" s="265"/>
      <c r="E52" s="264"/>
      <c r="F52" s="6"/>
      <c r="G52" s="6"/>
    </row>
    <row r="53" spans="1:10" ht="15.75" x14ac:dyDescent="0.25">
      <c r="A53" s="24" t="s">
        <v>181</v>
      </c>
      <c r="B53" s="259"/>
      <c r="C53" s="259"/>
      <c r="D53" s="65"/>
      <c r="E53" s="65"/>
      <c r="F53" s="65"/>
      <c r="G53" s="65"/>
      <c r="H53" s="65"/>
      <c r="I53" s="65"/>
      <c r="J53" s="65"/>
    </row>
    <row r="54" spans="1:10" ht="20.100000000000001" customHeight="1" x14ac:dyDescent="0.2">
      <c r="A54" s="259" t="s">
        <v>333</v>
      </c>
      <c r="B54" s="259"/>
      <c r="C54" s="259"/>
      <c r="D54" s="65"/>
      <c r="E54" s="65"/>
      <c r="F54" s="65"/>
      <c r="G54" s="65"/>
      <c r="H54" s="65"/>
      <c r="I54" s="65"/>
      <c r="J54" s="65"/>
    </row>
    <row r="55" spans="1:10" ht="20.100000000000001" customHeight="1" x14ac:dyDescent="0.2">
      <c r="A55" s="259" t="s">
        <v>177</v>
      </c>
      <c r="B55" s="65"/>
      <c r="C55" s="65"/>
      <c r="D55" s="65"/>
      <c r="E55" s="65"/>
      <c r="F55" s="65"/>
      <c r="G55" s="65"/>
      <c r="H55" s="65"/>
      <c r="I55" s="65"/>
      <c r="J55" s="65"/>
    </row>
    <row r="56" spans="1:10" ht="20.100000000000001" customHeight="1" x14ac:dyDescent="0.2">
      <c r="A56" s="259" t="s">
        <v>316</v>
      </c>
      <c r="B56" s="65"/>
      <c r="C56" s="65"/>
      <c r="D56" s="65"/>
      <c r="E56" s="65"/>
      <c r="F56" s="65"/>
      <c r="G56" s="65"/>
      <c r="H56" s="65"/>
      <c r="I56" s="65"/>
      <c r="J56" s="65"/>
    </row>
    <row r="57" spans="1:10" ht="20.100000000000001" customHeight="1" x14ac:dyDescent="0.2">
      <c r="A57" s="65" t="s">
        <v>315</v>
      </c>
      <c r="B57" s="65"/>
      <c r="C57" s="65"/>
      <c r="D57" s="65"/>
      <c r="E57" s="65"/>
      <c r="F57" s="65"/>
      <c r="G57" s="65"/>
      <c r="H57" s="65"/>
      <c r="I57" s="65"/>
      <c r="J57" s="65"/>
    </row>
    <row r="58" spans="1:10" ht="20.100000000000001" customHeight="1" x14ac:dyDescent="0.25">
      <c r="A58" s="65" t="s">
        <v>332</v>
      </c>
      <c r="B58" s="65"/>
      <c r="C58" s="65"/>
      <c r="D58" s="65"/>
      <c r="E58" s="65"/>
      <c r="F58" s="65"/>
      <c r="G58" s="65"/>
      <c r="H58" s="65"/>
      <c r="I58" s="65"/>
      <c r="J58" s="65"/>
    </row>
    <row r="59" spans="1:10" ht="20.100000000000001" customHeight="1" x14ac:dyDescent="0.2">
      <c r="A59" s="259" t="s">
        <v>313</v>
      </c>
      <c r="B59" s="65"/>
      <c r="C59" s="65"/>
      <c r="D59" s="65"/>
      <c r="E59" s="65"/>
      <c r="F59" s="65"/>
      <c r="G59" s="65"/>
      <c r="H59" s="65"/>
      <c r="I59" s="65"/>
      <c r="J59" s="65"/>
    </row>
    <row r="60" spans="1:10" ht="20.100000000000001" customHeight="1" x14ac:dyDescent="0.2">
      <c r="A60" s="263" t="s">
        <v>312</v>
      </c>
      <c r="B60" s="262"/>
      <c r="C60" s="262"/>
      <c r="D60" s="262"/>
      <c r="E60" s="262"/>
      <c r="F60" s="65"/>
      <c r="G60" s="65"/>
      <c r="H60" s="65"/>
      <c r="I60" s="65"/>
      <c r="J60" s="65"/>
    </row>
    <row r="61" spans="1:10" ht="20.100000000000001" customHeight="1" x14ac:dyDescent="0.2">
      <c r="A61" s="259"/>
      <c r="B61" s="65"/>
      <c r="C61" s="65"/>
      <c r="D61" s="65"/>
      <c r="E61" s="65"/>
      <c r="F61" s="65"/>
      <c r="G61" s="65"/>
      <c r="H61" s="65"/>
      <c r="I61" s="65"/>
      <c r="J61" s="65"/>
    </row>
    <row r="62" spans="1:10" ht="20.100000000000001" customHeight="1" x14ac:dyDescent="0.2">
      <c r="A62" s="259" t="s">
        <v>311</v>
      </c>
      <c r="B62" s="65"/>
      <c r="C62" s="65"/>
      <c r="D62" s="65"/>
      <c r="E62" s="65"/>
      <c r="F62" s="65"/>
      <c r="G62" s="65"/>
      <c r="H62" s="65"/>
      <c r="I62" s="65"/>
      <c r="J62" s="65"/>
    </row>
    <row r="63" spans="1:10" ht="20.100000000000001" customHeight="1" x14ac:dyDescent="0.2">
      <c r="A63" s="261" t="s">
        <v>310</v>
      </c>
      <c r="B63" s="65"/>
      <c r="C63" s="65"/>
      <c r="D63" s="65"/>
      <c r="E63" s="65"/>
      <c r="F63" s="65"/>
      <c r="G63" s="65"/>
      <c r="H63" s="65"/>
      <c r="I63" s="65"/>
      <c r="J63" s="65"/>
    </row>
    <row r="64" spans="1:10" ht="20.100000000000001" customHeight="1" x14ac:dyDescent="0.2">
      <c r="A64" s="259"/>
      <c r="B64" s="65"/>
      <c r="C64" s="65"/>
      <c r="D64" s="65"/>
      <c r="E64" s="65"/>
      <c r="F64" s="65"/>
      <c r="G64" s="65"/>
      <c r="H64" s="65"/>
      <c r="I64" s="65"/>
      <c r="J64" s="65"/>
    </row>
    <row r="65" spans="1:10" ht="20.100000000000001" customHeight="1" x14ac:dyDescent="0.2">
      <c r="A65" s="259" t="s">
        <v>309</v>
      </c>
      <c r="B65" s="65"/>
      <c r="C65" s="65"/>
      <c r="D65" s="65"/>
      <c r="E65" s="65"/>
      <c r="F65" s="65"/>
      <c r="G65" s="65"/>
      <c r="H65" s="65"/>
      <c r="I65" s="65"/>
      <c r="J65" s="65"/>
    </row>
    <row r="66" spans="1:10" ht="20.100000000000001" customHeight="1" x14ac:dyDescent="0.2">
      <c r="A66" s="259" t="s">
        <v>308</v>
      </c>
      <c r="B66" s="65"/>
      <c r="C66" s="65"/>
      <c r="D66" s="65"/>
      <c r="E66" s="65"/>
      <c r="F66" s="65"/>
      <c r="G66" s="65"/>
      <c r="H66" s="65"/>
      <c r="I66" s="65"/>
      <c r="J66" s="65"/>
    </row>
    <row r="67" spans="1:10" ht="20.100000000000001" customHeight="1" x14ac:dyDescent="0.2">
      <c r="A67" s="259" t="s">
        <v>307</v>
      </c>
      <c r="B67" s="65"/>
      <c r="C67" s="65"/>
      <c r="D67" s="65"/>
      <c r="E67" s="65"/>
      <c r="F67" s="65"/>
      <c r="G67" s="65"/>
      <c r="H67" s="65"/>
      <c r="I67" s="65"/>
      <c r="J67" s="65"/>
    </row>
    <row r="68" spans="1:10" ht="20.100000000000001" customHeight="1" x14ac:dyDescent="0.2">
      <c r="A68" s="259"/>
      <c r="B68" s="65"/>
      <c r="C68" s="65"/>
      <c r="D68" s="65"/>
      <c r="E68" s="65"/>
      <c r="F68" s="65"/>
      <c r="G68" s="65"/>
      <c r="H68" s="65"/>
      <c r="I68" s="65"/>
      <c r="J68" s="65"/>
    </row>
    <row r="69" spans="1:10" ht="20.100000000000001" customHeight="1" x14ac:dyDescent="0.2">
      <c r="A69" s="259" t="s">
        <v>331</v>
      </c>
      <c r="B69" s="65"/>
      <c r="C69" s="65"/>
      <c r="D69" s="65"/>
      <c r="E69" s="65"/>
      <c r="F69" s="65"/>
      <c r="G69" s="65"/>
      <c r="H69" s="65"/>
      <c r="I69" s="65"/>
      <c r="J69" s="65"/>
    </row>
    <row r="70" spans="1:10" ht="20.100000000000001" customHeight="1" x14ac:dyDescent="0.25">
      <c r="A70" s="259" t="s">
        <v>330</v>
      </c>
      <c r="B70" s="65"/>
      <c r="C70" s="65"/>
      <c r="D70" s="65"/>
      <c r="E70" s="65"/>
      <c r="F70" s="65"/>
      <c r="G70" s="65"/>
      <c r="H70" s="65"/>
      <c r="I70" s="65"/>
      <c r="J70" s="65"/>
    </row>
    <row r="71" spans="1:10" ht="20.100000000000001" customHeight="1" x14ac:dyDescent="0.2">
      <c r="A71" s="259"/>
      <c r="B71" s="65"/>
      <c r="C71" s="65"/>
      <c r="D71" s="65"/>
      <c r="E71" s="65"/>
      <c r="F71" s="65"/>
      <c r="G71" s="65"/>
      <c r="H71" s="65"/>
      <c r="I71" s="65"/>
      <c r="J71" s="65"/>
    </row>
    <row r="72" spans="1:10" ht="20.100000000000001" customHeight="1" x14ac:dyDescent="0.2">
      <c r="A72" s="260" t="s">
        <v>165</v>
      </c>
      <c r="B72" s="65"/>
      <c r="C72" s="65"/>
      <c r="D72" s="65"/>
      <c r="E72" s="65"/>
      <c r="F72" s="65"/>
      <c r="G72" s="65"/>
      <c r="H72" s="65"/>
      <c r="I72" s="65"/>
      <c r="J72" s="65"/>
    </row>
    <row r="73" spans="1:10" ht="20.100000000000001" customHeight="1" x14ac:dyDescent="0.2">
      <c r="A73" s="259" t="s">
        <v>164</v>
      </c>
      <c r="B73" s="65"/>
      <c r="C73" s="65"/>
      <c r="D73" s="65"/>
      <c r="E73" s="65"/>
      <c r="F73" s="65"/>
      <c r="G73" s="65"/>
      <c r="H73" s="65"/>
      <c r="I73" s="65"/>
      <c r="J73" s="65"/>
    </row>
    <row r="74" spans="1:10" ht="20.100000000000001" customHeight="1" x14ac:dyDescent="0.2">
      <c r="A74" s="259"/>
      <c r="B74" s="65"/>
      <c r="C74" s="65"/>
      <c r="D74" s="65"/>
      <c r="E74" s="65"/>
      <c r="F74" s="65"/>
      <c r="G74" s="65"/>
      <c r="H74" s="65"/>
      <c r="I74" s="65"/>
      <c r="J74" s="65"/>
    </row>
    <row r="75" spans="1:10" ht="20.100000000000001" customHeight="1" x14ac:dyDescent="0.2">
      <c r="A75" s="259" t="s">
        <v>306</v>
      </c>
      <c r="B75" s="65"/>
      <c r="C75" s="65"/>
      <c r="D75" s="65"/>
      <c r="E75" s="65"/>
      <c r="F75" s="65"/>
      <c r="G75" s="65"/>
      <c r="H75" s="65"/>
      <c r="I75" s="65"/>
      <c r="J75" s="65"/>
    </row>
    <row r="76" spans="1:10" ht="20.100000000000001" customHeight="1" x14ac:dyDescent="0.2">
      <c r="A76" s="259" t="s">
        <v>305</v>
      </c>
      <c r="B76" s="65"/>
      <c r="C76" s="65"/>
      <c r="D76" s="65"/>
      <c r="E76" s="65"/>
      <c r="F76" s="65"/>
      <c r="G76" s="65"/>
      <c r="H76" s="65"/>
      <c r="I76" s="65"/>
      <c r="J76" s="65"/>
    </row>
    <row r="77" spans="1:10" ht="20.100000000000001" customHeight="1" x14ac:dyDescent="0.2">
      <c r="A77" s="259" t="s">
        <v>304</v>
      </c>
      <c r="B77" s="65"/>
      <c r="C77" s="65"/>
      <c r="D77" s="65"/>
      <c r="E77" s="65"/>
      <c r="F77" s="65"/>
      <c r="G77" s="65"/>
      <c r="H77" s="65"/>
      <c r="I77" s="65"/>
      <c r="J77" s="65"/>
    </row>
    <row r="78" spans="1:10" ht="20.100000000000001" customHeight="1" x14ac:dyDescent="0.2">
      <c r="A78" s="259"/>
      <c r="B78" s="65"/>
      <c r="C78" s="65"/>
      <c r="D78" s="65"/>
      <c r="E78" s="65"/>
      <c r="F78" s="65"/>
      <c r="G78" s="65"/>
      <c r="H78" s="65"/>
      <c r="I78" s="65"/>
      <c r="J78" s="65"/>
    </row>
    <row r="79" spans="1:10" ht="20.100000000000001" customHeight="1" x14ac:dyDescent="0.2">
      <c r="A79" s="259" t="s">
        <v>303</v>
      </c>
      <c r="B79" s="65"/>
      <c r="C79" s="65"/>
      <c r="D79" s="65"/>
      <c r="E79" s="65"/>
      <c r="F79" s="65"/>
      <c r="G79" s="65"/>
      <c r="H79" s="65"/>
      <c r="I79" s="65"/>
      <c r="J79" s="65"/>
    </row>
    <row r="80" spans="1:10" ht="20.100000000000001" customHeight="1" x14ac:dyDescent="0.2">
      <c r="A80" s="259" t="s">
        <v>302</v>
      </c>
      <c r="B80" s="65"/>
      <c r="C80" s="65"/>
      <c r="D80" s="65"/>
      <c r="E80" s="65"/>
      <c r="F80" s="65"/>
      <c r="G80" s="65"/>
      <c r="H80" s="65"/>
      <c r="I80" s="65"/>
      <c r="J80" s="65"/>
    </row>
    <row r="81" spans="1:10" ht="20.100000000000001" customHeight="1" x14ac:dyDescent="0.2">
      <c r="A81" s="259"/>
      <c r="B81" s="65"/>
      <c r="C81" s="65"/>
      <c r="D81" s="65"/>
      <c r="E81" s="65"/>
      <c r="F81" s="65"/>
      <c r="G81" s="65"/>
      <c r="H81" s="65"/>
      <c r="I81" s="65"/>
      <c r="J81" s="65"/>
    </row>
    <row r="82" spans="1:10" ht="20.100000000000001" customHeight="1" x14ac:dyDescent="0.2">
      <c r="A82" s="259" t="s">
        <v>241</v>
      </c>
      <c r="B82" s="65"/>
      <c r="C82" s="65"/>
      <c r="D82" s="65"/>
      <c r="E82" s="65"/>
      <c r="F82" s="65"/>
      <c r="G82" s="65"/>
      <c r="H82" s="65"/>
      <c r="I82" s="65"/>
      <c r="J82" s="65"/>
    </row>
    <row r="83" spans="1:10" ht="20.100000000000001" customHeight="1" x14ac:dyDescent="0.2">
      <c r="A83" s="259"/>
      <c r="B83" s="65"/>
      <c r="C83" s="65"/>
      <c r="D83" s="65"/>
      <c r="E83" s="65"/>
      <c r="F83" s="65"/>
      <c r="G83" s="65"/>
      <c r="H83" s="65"/>
      <c r="I83" s="65"/>
      <c r="J83" s="65"/>
    </row>
    <row r="84" spans="1:10" ht="20.100000000000001" customHeight="1" x14ac:dyDescent="0.2">
      <c r="A84" s="259" t="s">
        <v>275</v>
      </c>
      <c r="B84" s="65"/>
      <c r="C84" s="65"/>
      <c r="D84" s="65"/>
      <c r="E84" s="65"/>
      <c r="F84" s="65"/>
      <c r="G84" s="65"/>
      <c r="H84" s="65"/>
      <c r="I84" s="65"/>
      <c r="J84" s="65"/>
    </row>
    <row r="85" spans="1:10" ht="20.100000000000001" customHeight="1" x14ac:dyDescent="0.2">
      <c r="A85" s="259" t="s">
        <v>274</v>
      </c>
      <c r="B85" s="65"/>
      <c r="C85" s="65"/>
      <c r="D85" s="65"/>
      <c r="E85" s="65"/>
      <c r="F85" s="65"/>
      <c r="G85" s="65"/>
      <c r="H85" s="65"/>
      <c r="I85" s="65"/>
      <c r="J85" s="65"/>
    </row>
    <row r="86" spans="1:10" ht="20.100000000000001" customHeight="1" x14ac:dyDescent="0.2">
      <c r="A86" s="259"/>
      <c r="B86" s="65"/>
      <c r="C86" s="65"/>
      <c r="D86" s="65"/>
      <c r="E86" s="65"/>
      <c r="F86" s="65"/>
      <c r="G86" s="65"/>
      <c r="H86" s="65"/>
      <c r="I86" s="65"/>
      <c r="J86" s="65"/>
    </row>
    <row r="87" spans="1:10" ht="20.100000000000001" customHeight="1" x14ac:dyDescent="0.2">
      <c r="A87" s="259" t="s">
        <v>273</v>
      </c>
      <c r="B87" s="65"/>
      <c r="C87" s="65"/>
      <c r="D87" s="65"/>
      <c r="E87" s="65"/>
      <c r="F87" s="65"/>
      <c r="G87" s="65"/>
      <c r="H87" s="65"/>
      <c r="I87" s="65"/>
      <c r="J87" s="65"/>
    </row>
    <row r="88" spans="1:10" ht="20.100000000000001" customHeight="1" x14ac:dyDescent="0.2">
      <c r="A88" s="259" t="s">
        <v>272</v>
      </c>
      <c r="B88" s="65"/>
      <c r="C88" s="65"/>
      <c r="D88" s="65"/>
      <c r="E88" s="65"/>
      <c r="F88" s="65"/>
      <c r="G88" s="65"/>
      <c r="H88" s="65"/>
      <c r="I88" s="65"/>
      <c r="J88" s="65"/>
    </row>
    <row r="89" spans="1:10" ht="20.100000000000001" customHeight="1" x14ac:dyDescent="0.2">
      <c r="A89" s="259"/>
      <c r="B89" s="65"/>
      <c r="C89" s="65"/>
      <c r="D89" s="65"/>
      <c r="E89" s="65"/>
      <c r="F89" s="65"/>
      <c r="G89" s="65"/>
      <c r="H89" s="65"/>
      <c r="I89" s="65"/>
      <c r="J89" s="65"/>
    </row>
    <row r="90" spans="1:10" ht="20.100000000000001" customHeight="1" x14ac:dyDescent="0.2">
      <c r="A90" s="259" t="s">
        <v>301</v>
      </c>
      <c r="B90" s="65"/>
      <c r="C90" s="65"/>
      <c r="D90" s="65"/>
      <c r="E90" s="65"/>
      <c r="F90" s="65"/>
      <c r="G90" s="65"/>
      <c r="H90" s="65"/>
      <c r="I90" s="65"/>
      <c r="J90" s="65"/>
    </row>
    <row r="91" spans="1:10" ht="20.100000000000001" customHeight="1" x14ac:dyDescent="0.2">
      <c r="A91" s="259" t="s">
        <v>300</v>
      </c>
      <c r="B91" s="65"/>
      <c r="C91" s="65"/>
      <c r="D91" s="65"/>
      <c r="E91" s="65"/>
      <c r="F91" s="65"/>
      <c r="G91" s="65"/>
      <c r="H91" s="65"/>
      <c r="I91" s="65"/>
      <c r="J91" s="65"/>
    </row>
    <row r="92" spans="1:10" ht="20.100000000000001" customHeight="1" x14ac:dyDescent="0.2">
      <c r="A92" s="259"/>
      <c r="B92" s="65"/>
      <c r="C92" s="65"/>
      <c r="D92" s="65"/>
      <c r="E92" s="65"/>
      <c r="F92" s="65"/>
      <c r="G92" s="65"/>
      <c r="H92" s="65"/>
      <c r="I92" s="65"/>
      <c r="J92" s="65"/>
    </row>
    <row r="93" spans="1:10" ht="20.100000000000001" customHeight="1" x14ac:dyDescent="0.2">
      <c r="A93" s="259" t="s">
        <v>299</v>
      </c>
      <c r="B93" s="65"/>
      <c r="C93" s="65"/>
      <c r="D93" s="65"/>
      <c r="E93" s="65"/>
      <c r="F93" s="65"/>
      <c r="G93" s="65"/>
      <c r="H93" s="65"/>
      <c r="I93" s="65"/>
      <c r="J93" s="65"/>
    </row>
    <row r="94" spans="1:10" ht="20.100000000000001" customHeight="1" x14ac:dyDescent="0.2">
      <c r="A94" s="259" t="s">
        <v>298</v>
      </c>
      <c r="B94" s="65"/>
      <c r="C94" s="65"/>
      <c r="D94" s="65"/>
      <c r="E94" s="65"/>
      <c r="F94" s="65"/>
      <c r="G94" s="65"/>
      <c r="H94" s="65"/>
      <c r="I94" s="65"/>
      <c r="J94" s="65"/>
    </row>
    <row r="95" spans="1:10" ht="20.100000000000001" customHeight="1" x14ac:dyDescent="0.2">
      <c r="A95" s="259" t="s">
        <v>297</v>
      </c>
      <c r="B95" s="65"/>
      <c r="C95" s="65"/>
      <c r="D95" s="65"/>
      <c r="E95" s="65"/>
      <c r="F95" s="65"/>
      <c r="G95" s="65"/>
      <c r="H95" s="65"/>
      <c r="I95" s="65"/>
      <c r="J95" s="65"/>
    </row>
    <row r="96" spans="1:10" ht="20.100000000000001" customHeight="1" x14ac:dyDescent="0.2">
      <c r="A96" s="259"/>
      <c r="B96" s="65"/>
      <c r="C96" s="65"/>
      <c r="D96" s="65"/>
      <c r="E96" s="65"/>
      <c r="F96" s="65"/>
      <c r="G96" s="65"/>
      <c r="H96" s="65"/>
      <c r="I96" s="65"/>
      <c r="J96" s="65"/>
    </row>
    <row r="97" spans="1:10" ht="20.100000000000001" customHeight="1" x14ac:dyDescent="0.2">
      <c r="A97" s="259" t="s">
        <v>233</v>
      </c>
      <c r="B97" s="65"/>
      <c r="C97" s="65"/>
      <c r="D97" s="65"/>
      <c r="E97" s="65"/>
      <c r="F97" s="65"/>
      <c r="G97" s="65"/>
      <c r="H97" s="65"/>
      <c r="I97" s="65"/>
      <c r="J97" s="65"/>
    </row>
    <row r="98" spans="1:10" ht="20.100000000000001" customHeight="1" x14ac:dyDescent="0.2">
      <c r="A98" s="259" t="s">
        <v>232</v>
      </c>
      <c r="B98" s="65"/>
      <c r="C98" s="65"/>
      <c r="D98" s="65"/>
      <c r="E98" s="65"/>
      <c r="F98" s="65"/>
      <c r="G98" s="65"/>
      <c r="H98" s="65"/>
      <c r="I98" s="65"/>
      <c r="J98" s="65"/>
    </row>
    <row r="99" spans="1:10" ht="20.100000000000001" customHeight="1" x14ac:dyDescent="0.2">
      <c r="A99" s="259"/>
      <c r="B99" s="65"/>
      <c r="C99" s="65"/>
      <c r="D99" s="65"/>
      <c r="E99" s="65"/>
      <c r="F99" s="65"/>
      <c r="G99" s="65"/>
      <c r="H99" s="65"/>
      <c r="I99" s="65"/>
      <c r="J99" s="65"/>
    </row>
    <row r="100" spans="1:10" ht="20.100000000000001" customHeight="1" x14ac:dyDescent="0.2">
      <c r="A100" s="259" t="s">
        <v>146</v>
      </c>
      <c r="B100" s="65"/>
      <c r="C100" s="65"/>
      <c r="D100" s="65"/>
      <c r="E100" s="65"/>
      <c r="F100" s="65"/>
      <c r="G100" s="65"/>
      <c r="H100" s="65"/>
      <c r="I100" s="65"/>
      <c r="J100" s="65"/>
    </row>
    <row r="101" spans="1:10" ht="15" x14ac:dyDescent="0.2">
      <c r="A101" s="259" t="s">
        <v>145</v>
      </c>
      <c r="B101" s="65"/>
      <c r="C101" s="65"/>
      <c r="D101" s="65"/>
      <c r="E101" s="65"/>
      <c r="F101" s="65"/>
      <c r="G101" s="65"/>
      <c r="H101" s="65"/>
      <c r="I101" s="65"/>
      <c r="J101" s="65"/>
    </row>
    <row r="102" spans="1:10" ht="15" x14ac:dyDescent="0.2">
      <c r="A102" s="259" t="s">
        <v>144</v>
      </c>
      <c r="B102" s="65"/>
      <c r="C102" s="65"/>
      <c r="D102" s="65"/>
      <c r="E102" s="65"/>
      <c r="F102" s="65"/>
      <c r="G102" s="65"/>
      <c r="H102" s="65"/>
      <c r="I102" s="65"/>
      <c r="J102" s="65"/>
    </row>
    <row r="103" spans="1:10" ht="15" x14ac:dyDescent="0.2">
      <c r="A103" s="259" t="s">
        <v>143</v>
      </c>
      <c r="B103" s="65"/>
      <c r="C103" s="65"/>
      <c r="D103" s="65"/>
      <c r="E103" s="65"/>
      <c r="F103" s="65"/>
      <c r="G103" s="65"/>
      <c r="H103" s="65"/>
      <c r="I103" s="65"/>
      <c r="J103" s="65"/>
    </row>
    <row r="104" spans="1:10" ht="15" x14ac:dyDescent="0.2">
      <c r="A104" s="259"/>
      <c r="B104" s="65"/>
      <c r="C104" s="65"/>
      <c r="D104" s="65"/>
      <c r="E104" s="65"/>
      <c r="F104" s="65"/>
      <c r="G104" s="65"/>
      <c r="H104" s="65"/>
      <c r="I104" s="65"/>
      <c r="J104" s="65"/>
    </row>
    <row r="105" spans="1:10" ht="15" x14ac:dyDescent="0.2">
      <c r="A105" s="259" t="s">
        <v>296</v>
      </c>
      <c r="B105" s="65"/>
      <c r="C105" s="65"/>
      <c r="D105" s="65"/>
      <c r="E105" s="65"/>
      <c r="F105" s="65"/>
      <c r="G105" s="65"/>
      <c r="H105" s="65"/>
      <c r="I105" s="65"/>
      <c r="J105" s="65"/>
    </row>
    <row r="106" spans="1:10" ht="15" x14ac:dyDescent="0.2">
      <c r="A106" s="259" t="s">
        <v>295</v>
      </c>
      <c r="B106" s="65"/>
      <c r="C106" s="65"/>
      <c r="D106" s="65"/>
      <c r="E106" s="65"/>
      <c r="F106" s="65"/>
      <c r="G106" s="65"/>
      <c r="H106" s="65"/>
      <c r="I106" s="65"/>
      <c r="J106" s="65"/>
    </row>
    <row r="107" spans="1:10" x14ac:dyDescent="0.2">
      <c r="A107" s="27"/>
    </row>
    <row r="108" spans="1:10" x14ac:dyDescent="0.2">
      <c r="A108" s="1"/>
    </row>
  </sheetData>
  <mergeCells count="3">
    <mergeCell ref="A10:B10"/>
    <mergeCell ref="A4:E4"/>
    <mergeCell ref="A5:E5"/>
  </mergeCells>
  <printOptions horizontalCentered="1" verticalCentered="1"/>
  <pageMargins left="0.25" right="0.34" top="0.26" bottom="0.5" header="0.25" footer="0"/>
  <pageSetup scale="70" orientation="portrait" horizontalDpi="300" r:id="rId1"/>
  <headerFooter alignWithMargins="0"/>
  <rowBreaks count="1" manualBreakCount="1">
    <brk id="51" max="16383" man="1"/>
  </rowBreaks>
  <colBreaks count="1" manualBreakCount="1">
    <brk id="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0923B-8781-4D8C-914C-E2EE0C57E0C4}">
  <dimension ref="A1:J103"/>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18"/>
      <c r="H1" s="86"/>
      <c r="I1" s="86"/>
    </row>
    <row r="2" spans="1:9" ht="9" customHeight="1" x14ac:dyDescent="0.25">
      <c r="A2" s="196"/>
      <c r="B2" s="188"/>
      <c r="C2" s="188"/>
      <c r="D2" s="188"/>
      <c r="E2" s="188"/>
      <c r="F2" s="195"/>
      <c r="G2" s="118"/>
      <c r="H2" s="86"/>
      <c r="I2" s="86"/>
    </row>
    <row r="3" spans="1:9" ht="18" customHeight="1" x14ac:dyDescent="0.25">
      <c r="A3" s="330" t="s">
        <v>328</v>
      </c>
      <c r="B3" s="189"/>
      <c r="C3" s="189"/>
      <c r="D3" s="188"/>
      <c r="E3" s="188"/>
      <c r="F3" s="153"/>
      <c r="G3" s="118"/>
      <c r="H3" s="86"/>
      <c r="I3" s="86"/>
    </row>
    <row r="4" spans="1:9" ht="21.6" customHeight="1" x14ac:dyDescent="0.25">
      <c r="A4" s="587" t="s">
        <v>339</v>
      </c>
      <c r="B4" s="587"/>
      <c r="C4" s="587"/>
      <c r="D4" s="587"/>
      <c r="E4" s="587"/>
      <c r="F4" s="153"/>
      <c r="G4" s="118"/>
      <c r="H4" s="86"/>
      <c r="I4" s="86"/>
    </row>
    <row r="5" spans="1:9" ht="29.45" customHeight="1" x14ac:dyDescent="0.35">
      <c r="A5" s="577" t="s">
        <v>225</v>
      </c>
      <c r="B5" s="577"/>
      <c r="C5" s="577"/>
      <c r="D5" s="577"/>
      <c r="E5" s="577"/>
      <c r="F5" s="153"/>
      <c r="G5" s="118"/>
      <c r="H5" s="86"/>
      <c r="I5" s="86"/>
    </row>
    <row r="6" spans="1:9" ht="17.25" customHeight="1" x14ac:dyDescent="0.25">
      <c r="A6" s="193" t="s">
        <v>326</v>
      </c>
      <c r="B6" s="189"/>
      <c r="C6" s="189"/>
      <c r="D6" s="188"/>
      <c r="E6" s="188"/>
      <c r="F6" s="153"/>
      <c r="G6" s="118"/>
      <c r="H6" s="86"/>
      <c r="I6" s="86"/>
    </row>
    <row r="7" spans="1:9" ht="17.25" customHeight="1" thickBot="1" x14ac:dyDescent="0.3">
      <c r="A7" s="190" t="s">
        <v>325</v>
      </c>
      <c r="B7" s="189"/>
      <c r="C7" s="189"/>
      <c r="D7" s="188"/>
      <c r="E7" s="188"/>
      <c r="F7" s="153"/>
      <c r="G7" s="118"/>
      <c r="H7" s="86"/>
      <c r="I7" s="86"/>
    </row>
    <row r="8" spans="1:9" ht="31.5" customHeight="1" thickBot="1" x14ac:dyDescent="0.3">
      <c r="A8" s="329" t="s">
        <v>324</v>
      </c>
      <c r="B8" s="328" t="s">
        <v>223</v>
      </c>
      <c r="C8" s="189"/>
      <c r="D8" s="188"/>
      <c r="E8" s="188"/>
      <c r="F8" s="153"/>
      <c r="G8" s="118"/>
      <c r="H8" s="86"/>
      <c r="I8" s="86"/>
    </row>
    <row r="9" spans="1:9" ht="31.5" customHeight="1" thickBot="1" x14ac:dyDescent="0.3">
      <c r="A9" s="327" t="s">
        <v>267</v>
      </c>
      <c r="B9" s="326" t="s">
        <v>221</v>
      </c>
      <c r="C9" s="189"/>
      <c r="D9" s="188"/>
      <c r="E9" s="188"/>
      <c r="F9" s="153"/>
      <c r="G9" s="118"/>
      <c r="H9" s="86"/>
      <c r="I9" s="86"/>
    </row>
    <row r="10" spans="1:9" ht="29.25" customHeight="1" x14ac:dyDescent="0.25">
      <c r="A10" s="588" t="s">
        <v>323</v>
      </c>
      <c r="B10" s="588"/>
      <c r="C10" s="189"/>
      <c r="D10" s="188"/>
      <c r="E10" s="188"/>
      <c r="F10" s="153"/>
      <c r="G10" s="118"/>
      <c r="H10" s="86"/>
      <c r="I10" s="86"/>
    </row>
    <row r="11" spans="1:9" ht="12.75" customHeight="1" x14ac:dyDescent="0.25">
      <c r="A11" s="190"/>
      <c r="B11" s="189"/>
      <c r="C11" s="189"/>
      <c r="D11" s="188"/>
      <c r="E11" s="188"/>
      <c r="F11" s="153"/>
      <c r="G11" s="118"/>
      <c r="H11" s="86"/>
      <c r="I11" s="86"/>
    </row>
    <row r="12" spans="1:9" x14ac:dyDescent="0.2">
      <c r="A12" s="187"/>
      <c r="B12" s="186"/>
      <c r="C12" s="186"/>
      <c r="D12" s="185"/>
      <c r="E12" s="86"/>
      <c r="F12" s="153"/>
      <c r="G12" s="118"/>
    </row>
    <row r="13" spans="1:9" ht="15.75" x14ac:dyDescent="0.25">
      <c r="A13" s="155" t="s">
        <v>322</v>
      </c>
      <c r="B13" s="186"/>
      <c r="C13" s="186"/>
      <c r="D13" s="185"/>
      <c r="E13" s="86"/>
      <c r="F13" s="153"/>
      <c r="G13" s="86"/>
    </row>
    <row r="14" spans="1:9" ht="15.75" x14ac:dyDescent="0.25">
      <c r="A14" s="155" t="s">
        <v>321</v>
      </c>
      <c r="B14" s="184"/>
      <c r="C14" s="184"/>
      <c r="D14" s="86"/>
      <c r="E14" s="153" t="s">
        <v>220</v>
      </c>
      <c r="F14" s="153"/>
      <c r="G14" s="118"/>
    </row>
    <row r="15" spans="1:9" x14ac:dyDescent="0.2">
      <c r="A15" s="122"/>
      <c r="B15" s="86"/>
      <c r="C15" s="86"/>
      <c r="D15" s="86"/>
      <c r="E15" s="151" t="s">
        <v>219</v>
      </c>
      <c r="F15" s="153"/>
    </row>
    <row r="16" spans="1:9" ht="20.100000000000001" customHeight="1" x14ac:dyDescent="0.2">
      <c r="A16" s="312" t="s">
        <v>292</v>
      </c>
      <c r="B16" s="86"/>
      <c r="C16" s="86"/>
      <c r="E16" s="86"/>
      <c r="F16" s="153"/>
      <c r="G16" s="86"/>
    </row>
    <row r="17" spans="1:7" ht="20.100000000000001" customHeight="1" thickBot="1" x14ac:dyDescent="0.25">
      <c r="A17" s="118" t="s">
        <v>320</v>
      </c>
      <c r="B17" s="174"/>
      <c r="C17" s="174"/>
      <c r="D17" s="325"/>
      <c r="E17" s="172" t="s">
        <v>216</v>
      </c>
      <c r="F17" s="153"/>
      <c r="G17" s="86"/>
    </row>
    <row r="18" spans="1:7" ht="20.100000000000001" customHeight="1" thickTop="1" x14ac:dyDescent="0.2">
      <c r="A18" s="147"/>
      <c r="B18" s="174"/>
      <c r="C18" s="174"/>
      <c r="D18" s="174"/>
      <c r="E18" s="153"/>
      <c r="F18" s="153"/>
    </row>
    <row r="19" spans="1:7" ht="20.100000000000001" customHeight="1" thickBot="1" x14ac:dyDescent="0.25">
      <c r="A19" s="126" t="s">
        <v>338</v>
      </c>
      <c r="B19" s="324">
        <f>+D17*0.0072</f>
        <v>0</v>
      </c>
      <c r="C19" s="174"/>
      <c r="D19" s="317">
        <f>+B19</f>
        <v>0</v>
      </c>
      <c r="E19" s="172" t="s">
        <v>1</v>
      </c>
      <c r="F19" s="153"/>
      <c r="G19" s="86"/>
    </row>
    <row r="20" spans="1:7" ht="20.100000000000001" customHeight="1" thickTop="1" x14ac:dyDescent="0.2">
      <c r="A20" s="147"/>
      <c r="B20" s="174"/>
      <c r="C20" s="174"/>
      <c r="D20" s="174"/>
      <c r="E20" s="153"/>
      <c r="F20" s="153"/>
      <c r="G20" s="86"/>
    </row>
    <row r="21" spans="1:7" ht="20.100000000000001" customHeight="1" x14ac:dyDescent="0.2">
      <c r="A21" s="126" t="s">
        <v>260</v>
      </c>
      <c r="B21" s="323"/>
      <c r="C21" s="323"/>
      <c r="D21" s="174"/>
      <c r="E21" s="86"/>
      <c r="F21" s="153"/>
      <c r="G21" s="118"/>
    </row>
    <row r="22" spans="1:7" ht="20.100000000000001" customHeight="1" thickBot="1" x14ac:dyDescent="0.25">
      <c r="A22" s="126" t="s">
        <v>290</v>
      </c>
      <c r="B22" s="318"/>
      <c r="C22" s="174"/>
      <c r="D22" s="322">
        <f>+B22</f>
        <v>0</v>
      </c>
      <c r="E22" s="172" t="s">
        <v>213</v>
      </c>
      <c r="F22" s="153"/>
      <c r="G22" s="118"/>
    </row>
    <row r="23" spans="1:7" ht="20.100000000000001" customHeight="1" thickTop="1" x14ac:dyDescent="0.2">
      <c r="A23" s="321"/>
      <c r="B23" s="174"/>
      <c r="C23" s="174"/>
      <c r="D23" s="174"/>
      <c r="E23" s="153"/>
      <c r="F23" s="153"/>
      <c r="G23" s="118"/>
    </row>
    <row r="24" spans="1:7" ht="20.100000000000001" customHeight="1" thickBot="1" x14ac:dyDescent="0.25">
      <c r="A24" s="118" t="s">
        <v>18</v>
      </c>
      <c r="B24" s="174"/>
      <c r="C24" s="174"/>
      <c r="D24" s="317">
        <f>+D17+D19+D22</f>
        <v>0</v>
      </c>
      <c r="E24" s="172" t="s">
        <v>188</v>
      </c>
      <c r="F24" s="153"/>
      <c r="G24" s="118"/>
    </row>
    <row r="25" spans="1:7" ht="24" customHeight="1" thickTop="1" x14ac:dyDescent="0.2">
      <c r="A25" s="312" t="s">
        <v>212</v>
      </c>
      <c r="B25" s="174"/>
      <c r="C25" s="174"/>
      <c r="D25" s="174" t="s">
        <v>3</v>
      </c>
      <c r="E25" s="153" t="s">
        <v>3</v>
      </c>
      <c r="F25" s="153"/>
      <c r="G25" s="118"/>
    </row>
    <row r="26" spans="1:7" ht="24" customHeight="1" thickBot="1" x14ac:dyDescent="0.25">
      <c r="A26" s="118" t="s">
        <v>286</v>
      </c>
      <c r="B26" s="174"/>
      <c r="C26" s="174"/>
      <c r="D26" s="320"/>
      <c r="E26" s="172" t="s">
        <v>209</v>
      </c>
      <c r="F26" s="153"/>
      <c r="G26" s="86"/>
    </row>
    <row r="27" spans="1:7" ht="24" customHeight="1" thickTop="1" thickBot="1" x14ac:dyDescent="0.25">
      <c r="A27" s="118" t="s">
        <v>285</v>
      </c>
      <c r="B27" s="318"/>
      <c r="C27" s="174"/>
      <c r="D27" s="319"/>
      <c r="E27" s="153" t="s">
        <v>207</v>
      </c>
      <c r="F27" s="153"/>
      <c r="G27" s="86"/>
    </row>
    <row r="28" spans="1:7" ht="24" customHeight="1" thickTop="1" thickBot="1" x14ac:dyDescent="0.25">
      <c r="A28" s="118" t="s">
        <v>256</v>
      </c>
      <c r="B28" s="174"/>
      <c r="C28" s="174"/>
      <c r="D28" s="309">
        <f>+D26+B27</f>
        <v>0</v>
      </c>
      <c r="E28" s="172" t="s">
        <v>194</v>
      </c>
      <c r="F28" s="153"/>
      <c r="G28" s="86"/>
    </row>
    <row r="29" spans="1:7" ht="20.100000000000001" customHeight="1" thickTop="1" thickBot="1" x14ac:dyDescent="0.25">
      <c r="A29" s="126" t="s">
        <v>284</v>
      </c>
      <c r="B29" s="318"/>
      <c r="C29" s="174"/>
      <c r="D29" s="319" t="s">
        <v>3</v>
      </c>
      <c r="E29" s="172" t="s">
        <v>204</v>
      </c>
      <c r="F29" s="153"/>
      <c r="G29" s="118"/>
    </row>
    <row r="30" spans="1:7" ht="20.100000000000001" customHeight="1" thickTop="1" thickBot="1" x14ac:dyDescent="0.25">
      <c r="A30" s="126" t="s">
        <v>283</v>
      </c>
      <c r="B30" s="318"/>
      <c r="C30" s="174"/>
      <c r="D30" s="317">
        <f>+B29+B30</f>
        <v>0</v>
      </c>
      <c r="E30" s="172" t="s">
        <v>202</v>
      </c>
      <c r="F30" s="153"/>
      <c r="G30" s="86"/>
    </row>
    <row r="31" spans="1:7" ht="20.100000000000001" customHeight="1" thickTop="1" x14ac:dyDescent="0.2">
      <c r="A31" s="127"/>
      <c r="B31" s="316"/>
      <c r="C31" s="174"/>
      <c r="D31" s="173"/>
      <c r="E31" s="153"/>
      <c r="F31" s="153"/>
      <c r="G31" s="118"/>
    </row>
    <row r="32" spans="1:7" ht="20.100000000000001" customHeight="1" thickBot="1" x14ac:dyDescent="0.25">
      <c r="A32" s="126" t="s">
        <v>24</v>
      </c>
      <c r="B32" s="174"/>
      <c r="C32" s="174"/>
      <c r="D32" s="311">
        <f>+D28+D30</f>
        <v>0</v>
      </c>
      <c r="E32" s="172" t="s">
        <v>201</v>
      </c>
      <c r="F32" s="153"/>
      <c r="G32" s="118"/>
    </row>
    <row r="33" spans="1:7" ht="20.100000000000001" customHeight="1" thickTop="1" x14ac:dyDescent="0.2">
      <c r="A33" s="127"/>
      <c r="B33" s="174"/>
      <c r="C33" s="174"/>
      <c r="D33" s="316"/>
      <c r="E33" s="153" t="s">
        <v>3</v>
      </c>
      <c r="F33" s="153"/>
      <c r="G33" s="118"/>
    </row>
    <row r="34" spans="1:7" ht="17.100000000000001" customHeight="1" thickBot="1" x14ac:dyDescent="0.25">
      <c r="A34" s="126" t="s">
        <v>253</v>
      </c>
      <c r="B34" s="174"/>
      <c r="C34" s="118"/>
      <c r="D34" s="313" t="e">
        <f>D24/D32</f>
        <v>#DIV/0!</v>
      </c>
      <c r="E34" s="172" t="s">
        <v>192</v>
      </c>
      <c r="F34" s="153"/>
      <c r="G34" s="118"/>
    </row>
    <row r="35" spans="1:7" ht="20.100000000000001" customHeight="1" thickTop="1" x14ac:dyDescent="0.2">
      <c r="A35" s="127"/>
      <c r="B35" s="174"/>
      <c r="C35" s="174"/>
      <c r="D35" s="174"/>
      <c r="E35" s="153"/>
      <c r="F35" s="153"/>
      <c r="G35" s="118"/>
    </row>
    <row r="36" spans="1:7" ht="20.100000000000001" customHeight="1" thickBot="1" x14ac:dyDescent="0.25">
      <c r="A36" s="126" t="s">
        <v>199</v>
      </c>
      <c r="B36" s="314"/>
      <c r="C36" s="314"/>
      <c r="D36" s="311">
        <f>+D32</f>
        <v>0</v>
      </c>
      <c r="E36" s="172" t="s">
        <v>7</v>
      </c>
      <c r="F36" s="153"/>
      <c r="G36" s="118"/>
    </row>
    <row r="37" spans="1:7" ht="20.100000000000001" customHeight="1" thickTop="1" thickBot="1" x14ac:dyDescent="0.25">
      <c r="A37" s="126" t="s">
        <v>252</v>
      </c>
      <c r="B37" s="315">
        <f>-B29</f>
        <v>0</v>
      </c>
      <c r="C37" s="314"/>
      <c r="D37" s="173"/>
      <c r="E37" s="153"/>
      <c r="F37" s="153"/>
      <c r="G37" s="118"/>
    </row>
    <row r="38" spans="1:7" ht="20.100000000000001" customHeight="1" thickTop="1" thickBot="1" x14ac:dyDescent="0.25">
      <c r="A38" s="126" t="s">
        <v>251</v>
      </c>
      <c r="B38" s="315">
        <f>-B30</f>
        <v>0</v>
      </c>
      <c r="C38" s="314"/>
      <c r="D38" s="311">
        <f>+B37+B38</f>
        <v>0</v>
      </c>
      <c r="E38" s="172" t="s">
        <v>196</v>
      </c>
      <c r="F38" s="153"/>
      <c r="G38" s="118"/>
    </row>
    <row r="39" spans="1:7" ht="20.100000000000001" customHeight="1" thickTop="1" x14ac:dyDescent="0.2">
      <c r="A39" s="118"/>
      <c r="B39" s="314"/>
      <c r="C39" s="314"/>
      <c r="D39" s="173"/>
      <c r="E39" s="153"/>
      <c r="F39" s="153"/>
      <c r="G39" s="118"/>
    </row>
    <row r="40" spans="1:7" ht="20.100000000000001" customHeight="1" thickBot="1" x14ac:dyDescent="0.25">
      <c r="A40" s="118" t="s">
        <v>195</v>
      </c>
      <c r="B40" s="314"/>
      <c r="C40" s="314"/>
      <c r="D40" s="311">
        <f>D36+D38</f>
        <v>0</v>
      </c>
      <c r="E40" s="172" t="s">
        <v>194</v>
      </c>
      <c r="F40" s="153"/>
      <c r="G40" s="118"/>
    </row>
    <row r="41" spans="1:7" ht="20.100000000000001" customHeight="1" thickTop="1" x14ac:dyDescent="0.2">
      <c r="A41" s="122"/>
      <c r="B41" s="174" t="s">
        <v>3</v>
      </c>
      <c r="C41" s="174"/>
      <c r="D41" s="174" t="s">
        <v>3</v>
      </c>
      <c r="E41" s="153" t="s">
        <v>3</v>
      </c>
      <c r="F41" s="153"/>
      <c r="G41" s="86"/>
    </row>
    <row r="42" spans="1:7" ht="20.100000000000001" customHeight="1" thickBot="1" x14ac:dyDescent="0.25">
      <c r="A42" s="118" t="s">
        <v>253</v>
      </c>
      <c r="B42" s="174" t="s">
        <v>3</v>
      </c>
      <c r="C42" s="174"/>
      <c r="D42" s="313" t="e">
        <f>+D34</f>
        <v>#DIV/0!</v>
      </c>
      <c r="E42" s="172" t="s">
        <v>192</v>
      </c>
      <c r="F42" s="153"/>
      <c r="G42" s="118"/>
    </row>
    <row r="43" spans="1:7" ht="20.100000000000001" customHeight="1" thickTop="1" x14ac:dyDescent="0.2">
      <c r="A43" s="86"/>
      <c r="B43" s="174"/>
      <c r="C43" s="174"/>
      <c r="D43" s="174"/>
      <c r="E43" s="153"/>
      <c r="F43" s="153"/>
      <c r="G43" s="118"/>
    </row>
    <row r="44" spans="1:7" ht="20.100000000000001" customHeight="1" thickBot="1" x14ac:dyDescent="0.25">
      <c r="A44" s="118" t="s">
        <v>191</v>
      </c>
      <c r="B44" s="174"/>
      <c r="C44" s="174"/>
      <c r="D44" s="311" t="e">
        <f>D42*D40</f>
        <v>#DIV/0!</v>
      </c>
      <c r="E44" s="197" t="s">
        <v>182</v>
      </c>
      <c r="F44" s="153"/>
      <c r="G44" s="86"/>
    </row>
    <row r="45" spans="1:7" ht="20.100000000000001" customHeight="1" thickTop="1" x14ac:dyDescent="0.2">
      <c r="A45" s="118"/>
      <c r="B45" s="174"/>
      <c r="C45" s="174"/>
      <c r="D45" s="173"/>
      <c r="E45" s="153"/>
      <c r="F45" s="153"/>
      <c r="G45" s="118"/>
    </row>
    <row r="46" spans="1:7" ht="20.100000000000001" customHeight="1" x14ac:dyDescent="0.2">
      <c r="A46" s="312" t="s">
        <v>190</v>
      </c>
      <c r="B46" s="174"/>
      <c r="C46" s="174"/>
      <c r="D46" s="173" t="s">
        <v>3</v>
      </c>
      <c r="E46" s="153" t="s">
        <v>3</v>
      </c>
      <c r="F46" s="118"/>
      <c r="G46" s="86"/>
    </row>
    <row r="47" spans="1:7" ht="20.100000000000001" customHeight="1" x14ac:dyDescent="0.2">
      <c r="A47" s="118" t="s">
        <v>249</v>
      </c>
      <c r="B47" s="174"/>
      <c r="C47" s="174"/>
      <c r="D47" s="309">
        <f>+D24</f>
        <v>0</v>
      </c>
      <c r="E47" s="172" t="s">
        <v>188</v>
      </c>
      <c r="F47" s="118"/>
      <c r="G47" s="86"/>
    </row>
    <row r="48" spans="1:7" ht="20.100000000000001" customHeight="1" thickBot="1" x14ac:dyDescent="0.25">
      <c r="A48" s="118" t="s">
        <v>248</v>
      </c>
      <c r="B48" s="174"/>
      <c r="C48" s="174"/>
      <c r="D48" s="311" t="e">
        <f>D42*D38</f>
        <v>#DIV/0!</v>
      </c>
      <c r="E48" s="172" t="s">
        <v>186</v>
      </c>
      <c r="F48" s="86"/>
      <c r="G48" s="86"/>
    </row>
    <row r="49" spans="1:10" ht="20.100000000000001" customHeight="1" thickTop="1" thickBot="1" x14ac:dyDescent="0.25">
      <c r="A49" s="118" t="s">
        <v>183</v>
      </c>
      <c r="B49" s="174"/>
      <c r="C49" s="174"/>
      <c r="D49" s="310" t="e">
        <f>D47+D48</f>
        <v>#DIV/0!</v>
      </c>
      <c r="E49" s="172" t="s">
        <v>184</v>
      </c>
      <c r="F49" s="86"/>
      <c r="G49" s="86"/>
    </row>
    <row r="50" spans="1:10" ht="20.100000000000001" customHeight="1" thickTop="1" x14ac:dyDescent="0.2">
      <c r="A50" s="118"/>
      <c r="B50" s="174"/>
      <c r="C50" s="174"/>
      <c r="D50" s="309"/>
      <c r="E50" s="172"/>
      <c r="F50" s="86"/>
      <c r="G50" s="86"/>
    </row>
    <row r="51" spans="1:10" ht="15.75" x14ac:dyDescent="0.25">
      <c r="A51" s="101" t="s">
        <v>181</v>
      </c>
      <c r="B51" s="89"/>
      <c r="C51" s="89"/>
      <c r="D51" s="99"/>
      <c r="E51" s="99"/>
      <c r="F51" s="99"/>
      <c r="G51" s="99"/>
      <c r="H51" s="99"/>
      <c r="I51" s="99"/>
      <c r="J51" s="99"/>
    </row>
    <row r="52" spans="1:10" ht="20.100000000000001" customHeight="1" x14ac:dyDescent="0.25">
      <c r="A52" s="90" t="s">
        <v>317</v>
      </c>
      <c r="B52" s="89"/>
      <c r="C52" s="89"/>
      <c r="D52" s="99"/>
      <c r="E52" s="99"/>
      <c r="F52" s="99"/>
      <c r="G52" s="99"/>
      <c r="H52" s="99"/>
      <c r="I52" s="99"/>
      <c r="J52" s="99"/>
    </row>
    <row r="53" spans="1:10" ht="20.100000000000001" customHeight="1" x14ac:dyDescent="0.25">
      <c r="A53" s="90" t="s">
        <v>177</v>
      </c>
      <c r="B53" s="99"/>
      <c r="C53" s="99"/>
      <c r="D53" s="99"/>
      <c r="E53" s="99"/>
      <c r="F53" s="99"/>
      <c r="G53" s="99"/>
      <c r="H53" s="99"/>
      <c r="I53" s="99"/>
      <c r="J53" s="99"/>
    </row>
    <row r="54" spans="1:10" ht="20.100000000000001" customHeight="1" x14ac:dyDescent="0.25">
      <c r="A54" s="90" t="s">
        <v>316</v>
      </c>
      <c r="B54" s="99"/>
      <c r="C54" s="99"/>
      <c r="D54" s="99"/>
      <c r="E54" s="99"/>
      <c r="F54" s="99"/>
      <c r="G54" s="99"/>
      <c r="H54" s="99"/>
      <c r="I54" s="99"/>
      <c r="J54" s="99"/>
    </row>
    <row r="55" spans="1:10" ht="20.100000000000001" customHeight="1" x14ac:dyDescent="0.25">
      <c r="A55" s="98" t="s">
        <v>315</v>
      </c>
      <c r="B55" s="99"/>
      <c r="C55" s="99"/>
      <c r="D55" s="99"/>
      <c r="E55" s="99"/>
      <c r="F55" s="99"/>
      <c r="G55" s="99"/>
      <c r="H55" s="99"/>
      <c r="I55" s="99"/>
      <c r="J55" s="99"/>
    </row>
    <row r="56" spans="1:10" ht="20.100000000000001" customHeight="1" x14ac:dyDescent="0.25">
      <c r="A56" s="98" t="s">
        <v>314</v>
      </c>
      <c r="B56" s="99"/>
      <c r="C56" s="99"/>
      <c r="D56" s="99"/>
      <c r="E56" s="99"/>
      <c r="F56" s="99"/>
      <c r="G56" s="99"/>
      <c r="H56" s="99"/>
      <c r="I56" s="99"/>
      <c r="J56" s="99"/>
    </row>
    <row r="57" spans="1:10" ht="20.100000000000001" customHeight="1" x14ac:dyDescent="0.25">
      <c r="A57" s="90" t="s">
        <v>313</v>
      </c>
      <c r="B57" s="99"/>
      <c r="C57" s="99"/>
      <c r="D57" s="99"/>
      <c r="E57" s="99"/>
      <c r="F57" s="99"/>
      <c r="G57" s="99"/>
      <c r="H57" s="99"/>
      <c r="I57" s="99"/>
      <c r="J57" s="99"/>
    </row>
    <row r="58" spans="1:10" ht="20.100000000000001" customHeight="1" x14ac:dyDescent="0.2">
      <c r="A58" s="97" t="s">
        <v>312</v>
      </c>
      <c r="B58" s="171"/>
      <c r="C58" s="171"/>
      <c r="D58" s="171"/>
      <c r="E58" s="171"/>
      <c r="F58" s="99"/>
      <c r="G58" s="99"/>
      <c r="H58" s="99"/>
      <c r="I58" s="99"/>
      <c r="J58" s="99"/>
    </row>
    <row r="59" spans="1:10" ht="20.100000000000001" customHeight="1" x14ac:dyDescent="0.25">
      <c r="A59" s="90"/>
      <c r="B59" s="99"/>
      <c r="C59" s="99"/>
      <c r="D59" s="99"/>
      <c r="E59" s="99"/>
      <c r="F59" s="99"/>
      <c r="G59" s="99"/>
      <c r="H59" s="99"/>
      <c r="I59" s="99"/>
      <c r="J59" s="99"/>
    </row>
    <row r="60" spans="1:10" ht="20.100000000000001" customHeight="1" x14ac:dyDescent="0.25">
      <c r="A60" s="90" t="s">
        <v>311</v>
      </c>
      <c r="B60" s="99"/>
      <c r="C60" s="99"/>
      <c r="D60" s="99"/>
      <c r="E60" s="99"/>
      <c r="F60" s="99"/>
      <c r="G60" s="99"/>
      <c r="H60" s="99"/>
      <c r="I60" s="99"/>
      <c r="J60" s="99"/>
    </row>
    <row r="61" spans="1:10" ht="20.100000000000001" customHeight="1" x14ac:dyDescent="0.25">
      <c r="A61" s="308" t="s">
        <v>310</v>
      </c>
      <c r="B61" s="99"/>
      <c r="C61" s="99"/>
      <c r="D61" s="99"/>
      <c r="E61" s="99"/>
      <c r="F61" s="99"/>
      <c r="G61" s="99"/>
      <c r="H61" s="99"/>
      <c r="I61" s="99"/>
      <c r="J61" s="99"/>
    </row>
    <row r="62" spans="1:10" ht="20.100000000000001" customHeight="1" x14ac:dyDescent="0.25">
      <c r="A62" s="90"/>
      <c r="B62" s="99"/>
      <c r="C62" s="99"/>
      <c r="D62" s="99"/>
      <c r="E62" s="99"/>
      <c r="F62" s="99"/>
      <c r="G62" s="99"/>
      <c r="H62" s="99"/>
      <c r="I62" s="99"/>
      <c r="J62" s="99"/>
    </row>
    <row r="63" spans="1:10" ht="20.100000000000001" customHeight="1" x14ac:dyDescent="0.25">
      <c r="A63" s="90" t="s">
        <v>309</v>
      </c>
      <c r="B63" s="99"/>
      <c r="C63" s="99"/>
      <c r="D63" s="99"/>
      <c r="E63" s="99"/>
      <c r="F63" s="99"/>
      <c r="G63" s="99"/>
      <c r="H63" s="99"/>
      <c r="I63" s="99"/>
      <c r="J63" s="99"/>
    </row>
    <row r="64" spans="1:10" ht="20.100000000000001" customHeight="1" x14ac:dyDescent="0.25">
      <c r="A64" s="90" t="s">
        <v>308</v>
      </c>
      <c r="B64" s="99"/>
      <c r="C64" s="99"/>
      <c r="D64" s="99"/>
      <c r="E64" s="99"/>
      <c r="F64" s="99"/>
      <c r="G64" s="99"/>
      <c r="H64" s="99"/>
      <c r="I64" s="99"/>
      <c r="J64" s="99"/>
    </row>
    <row r="65" spans="1:10" ht="20.100000000000001" customHeight="1" x14ac:dyDescent="0.25">
      <c r="A65" s="90" t="s">
        <v>307</v>
      </c>
      <c r="B65" s="99"/>
      <c r="C65" s="99"/>
      <c r="D65" s="99"/>
      <c r="E65" s="99"/>
      <c r="F65" s="99"/>
      <c r="G65" s="99"/>
      <c r="H65" s="99"/>
      <c r="I65" s="99"/>
      <c r="J65" s="99"/>
    </row>
    <row r="66" spans="1:10" ht="20.100000000000001" customHeight="1" x14ac:dyDescent="0.2">
      <c r="A66" s="89"/>
      <c r="B66" s="99"/>
      <c r="C66" s="99"/>
      <c r="D66" s="99"/>
      <c r="E66" s="99"/>
      <c r="F66" s="99"/>
      <c r="G66" s="99"/>
      <c r="H66" s="99"/>
      <c r="I66" s="99"/>
      <c r="J66" s="99"/>
    </row>
    <row r="67" spans="1:10" ht="20.100000000000001" customHeight="1" x14ac:dyDescent="0.25">
      <c r="A67" s="307" t="s">
        <v>165</v>
      </c>
      <c r="B67" s="99"/>
      <c r="C67" s="99"/>
      <c r="D67" s="99"/>
      <c r="E67" s="99"/>
      <c r="F67" s="99"/>
      <c r="G67" s="99"/>
      <c r="H67" s="99"/>
      <c r="I67" s="99"/>
      <c r="J67" s="99"/>
    </row>
    <row r="68" spans="1:10" ht="20.100000000000001" customHeight="1" x14ac:dyDescent="0.25">
      <c r="A68" s="90" t="s">
        <v>164</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5">
      <c r="A70" s="90" t="s">
        <v>306</v>
      </c>
      <c r="B70" s="99"/>
      <c r="C70" s="99"/>
      <c r="D70" s="99"/>
      <c r="E70" s="99"/>
      <c r="F70" s="99"/>
      <c r="G70" s="99"/>
      <c r="H70" s="99"/>
      <c r="I70" s="99"/>
      <c r="J70" s="99"/>
    </row>
    <row r="71" spans="1:10" ht="20.100000000000001" customHeight="1" x14ac:dyDescent="0.25">
      <c r="A71" s="90" t="s">
        <v>305</v>
      </c>
      <c r="B71" s="99"/>
      <c r="C71" s="99"/>
      <c r="D71" s="99"/>
      <c r="E71" s="99"/>
      <c r="F71" s="99"/>
      <c r="G71" s="99"/>
      <c r="H71" s="99"/>
      <c r="I71" s="99"/>
      <c r="J71" s="99"/>
    </row>
    <row r="72" spans="1:10" ht="20.100000000000001" customHeight="1" x14ac:dyDescent="0.25">
      <c r="A72" s="90" t="s">
        <v>304</v>
      </c>
      <c r="B72" s="99"/>
      <c r="C72" s="99"/>
      <c r="D72" s="99"/>
      <c r="E72" s="99"/>
      <c r="F72" s="99"/>
      <c r="G72" s="99"/>
      <c r="H72" s="99"/>
      <c r="I72" s="99"/>
      <c r="J72" s="99"/>
    </row>
    <row r="73" spans="1:10" ht="20.100000000000001" customHeight="1" x14ac:dyDescent="0.25">
      <c r="A73" s="90"/>
      <c r="B73" s="99"/>
      <c r="C73" s="99"/>
      <c r="D73" s="99"/>
      <c r="E73" s="99"/>
      <c r="F73" s="99"/>
      <c r="G73" s="99"/>
      <c r="H73" s="99"/>
      <c r="I73" s="99"/>
      <c r="J73" s="99"/>
    </row>
    <row r="74" spans="1:10" ht="20.100000000000001" customHeight="1" x14ac:dyDescent="0.25">
      <c r="A74" s="90" t="s">
        <v>303</v>
      </c>
      <c r="B74" s="99"/>
      <c r="C74" s="99"/>
      <c r="D74" s="99"/>
      <c r="E74" s="99"/>
      <c r="F74" s="99"/>
      <c r="G74" s="99"/>
      <c r="H74" s="99"/>
      <c r="I74" s="99"/>
      <c r="J74" s="99"/>
    </row>
    <row r="75" spans="1:10" ht="20.100000000000001" customHeight="1" x14ac:dyDescent="0.25">
      <c r="A75" s="90" t="s">
        <v>302</v>
      </c>
      <c r="B75" s="99"/>
      <c r="C75" s="99"/>
      <c r="D75" s="99"/>
      <c r="E75" s="99"/>
      <c r="F75" s="99"/>
      <c r="G75" s="99"/>
      <c r="H75" s="99"/>
      <c r="I75" s="99"/>
      <c r="J75" s="99"/>
    </row>
    <row r="76" spans="1:10" ht="20.100000000000001" customHeight="1" x14ac:dyDescent="0.25">
      <c r="A76" s="90"/>
      <c r="B76" s="99"/>
      <c r="C76" s="99"/>
      <c r="D76" s="99"/>
      <c r="E76" s="99"/>
      <c r="F76" s="99"/>
      <c r="G76" s="99"/>
      <c r="H76" s="99"/>
      <c r="I76" s="99"/>
      <c r="J76" s="99"/>
    </row>
    <row r="77" spans="1:10" ht="20.100000000000001" customHeight="1" x14ac:dyDescent="0.25">
      <c r="A77" s="90" t="s">
        <v>241</v>
      </c>
      <c r="B77" s="99"/>
      <c r="C77" s="99"/>
      <c r="D77" s="99"/>
      <c r="E77" s="99"/>
      <c r="F77" s="99"/>
      <c r="G77" s="99"/>
      <c r="H77" s="99"/>
      <c r="I77" s="99"/>
      <c r="J77" s="99"/>
    </row>
    <row r="78" spans="1:10" ht="20.100000000000001" customHeight="1" x14ac:dyDescent="0.25">
      <c r="A78" s="90"/>
      <c r="B78" s="99"/>
      <c r="C78" s="99"/>
      <c r="D78" s="99"/>
      <c r="E78" s="99"/>
      <c r="F78" s="99"/>
      <c r="G78" s="99"/>
      <c r="H78" s="99"/>
      <c r="I78" s="99"/>
      <c r="J78" s="99"/>
    </row>
    <row r="79" spans="1:10" ht="20.100000000000001" customHeight="1" x14ac:dyDescent="0.25">
      <c r="A79" s="90" t="s">
        <v>275</v>
      </c>
      <c r="B79" s="99"/>
      <c r="C79" s="99"/>
      <c r="D79" s="99"/>
      <c r="E79" s="99"/>
      <c r="F79" s="99"/>
      <c r="G79" s="99"/>
      <c r="H79" s="99"/>
      <c r="I79" s="99"/>
      <c r="J79" s="99"/>
    </row>
    <row r="80" spans="1:10" ht="20.100000000000001" customHeight="1" x14ac:dyDescent="0.25">
      <c r="A80" s="90" t="s">
        <v>274</v>
      </c>
      <c r="B80" s="99"/>
      <c r="C80" s="99"/>
      <c r="D80" s="99"/>
      <c r="E80" s="99"/>
      <c r="F80" s="99"/>
      <c r="G80" s="99"/>
      <c r="H80" s="99"/>
      <c r="I80" s="99"/>
      <c r="J80" s="99"/>
    </row>
    <row r="81" spans="1:10" ht="20.100000000000001" customHeight="1" x14ac:dyDescent="0.25">
      <c r="A81" s="90"/>
      <c r="B81" s="99"/>
      <c r="C81" s="99"/>
      <c r="D81" s="99"/>
      <c r="E81" s="99"/>
      <c r="F81" s="99"/>
      <c r="G81" s="99"/>
      <c r="H81" s="99"/>
      <c r="I81" s="99"/>
      <c r="J81" s="99"/>
    </row>
    <row r="82" spans="1:10" ht="20.100000000000001" customHeight="1" x14ac:dyDescent="0.25">
      <c r="A82" s="90" t="s">
        <v>273</v>
      </c>
      <c r="B82" s="99"/>
      <c r="C82" s="99"/>
      <c r="D82" s="99"/>
      <c r="E82" s="99"/>
      <c r="F82" s="99"/>
      <c r="G82" s="99"/>
      <c r="H82" s="99"/>
      <c r="I82" s="99"/>
      <c r="J82" s="99"/>
    </row>
    <row r="83" spans="1:10" ht="20.100000000000001" customHeight="1" x14ac:dyDescent="0.25">
      <c r="A83" s="90" t="s">
        <v>272</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301</v>
      </c>
      <c r="B85" s="99"/>
      <c r="C85" s="99"/>
      <c r="D85" s="99"/>
      <c r="E85" s="99"/>
      <c r="F85" s="99"/>
      <c r="G85" s="99"/>
      <c r="H85" s="99"/>
      <c r="I85" s="99"/>
      <c r="J85" s="99"/>
    </row>
    <row r="86" spans="1:10" ht="20.100000000000001" customHeight="1" x14ac:dyDescent="0.25">
      <c r="A86" s="90" t="s">
        <v>300</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299</v>
      </c>
      <c r="B88" s="99"/>
      <c r="C88" s="99"/>
      <c r="D88" s="99"/>
      <c r="E88" s="99"/>
      <c r="F88" s="99"/>
      <c r="G88" s="99"/>
      <c r="H88" s="99"/>
      <c r="I88" s="99"/>
      <c r="J88" s="99"/>
    </row>
    <row r="89" spans="1:10" ht="20.100000000000001" customHeight="1" x14ac:dyDescent="0.25">
      <c r="A89" s="90" t="s">
        <v>298</v>
      </c>
      <c r="B89" s="99"/>
      <c r="C89" s="99"/>
      <c r="D89" s="99"/>
      <c r="E89" s="99"/>
      <c r="F89" s="99"/>
      <c r="G89" s="99"/>
      <c r="H89" s="99"/>
      <c r="I89" s="99"/>
      <c r="J89" s="99"/>
    </row>
    <row r="90" spans="1:10" ht="20.100000000000001" customHeight="1" x14ac:dyDescent="0.25">
      <c r="A90" s="90" t="s">
        <v>297</v>
      </c>
      <c r="B90" s="99"/>
      <c r="C90" s="99"/>
      <c r="D90" s="99"/>
      <c r="E90" s="99"/>
      <c r="F90" s="99"/>
      <c r="G90" s="99"/>
      <c r="H90" s="99"/>
      <c r="I90" s="99"/>
      <c r="J90" s="99"/>
    </row>
    <row r="91" spans="1:10" ht="20.100000000000001" customHeight="1" x14ac:dyDescent="0.25">
      <c r="A91" s="90"/>
      <c r="B91" s="99"/>
      <c r="C91" s="99"/>
      <c r="D91" s="99"/>
      <c r="E91" s="99"/>
      <c r="F91" s="99"/>
      <c r="G91" s="99"/>
      <c r="H91" s="99"/>
      <c r="I91" s="99"/>
      <c r="J91" s="99"/>
    </row>
    <row r="92" spans="1:10" ht="20.100000000000001" customHeight="1" x14ac:dyDescent="0.25">
      <c r="A92" s="90" t="s">
        <v>233</v>
      </c>
      <c r="B92" s="99"/>
      <c r="C92" s="99"/>
      <c r="D92" s="99"/>
      <c r="E92" s="99"/>
      <c r="F92" s="99"/>
      <c r="G92" s="99"/>
      <c r="H92" s="99"/>
      <c r="I92" s="99"/>
      <c r="J92" s="99"/>
    </row>
    <row r="93" spans="1:10" ht="20.100000000000001" customHeight="1" x14ac:dyDescent="0.25">
      <c r="A93" s="90" t="s">
        <v>232</v>
      </c>
      <c r="B93" s="99"/>
      <c r="C93" s="99"/>
      <c r="D93" s="99"/>
      <c r="E93" s="99"/>
      <c r="F93" s="99"/>
      <c r="G93" s="99"/>
      <c r="H93" s="99"/>
      <c r="I93" s="99"/>
      <c r="J93" s="99"/>
    </row>
    <row r="94" spans="1:10" ht="20.100000000000001" customHeight="1" x14ac:dyDescent="0.25">
      <c r="A94" s="90"/>
      <c r="B94" s="99"/>
      <c r="C94" s="99"/>
      <c r="D94" s="99"/>
      <c r="E94" s="99"/>
      <c r="F94" s="99"/>
      <c r="G94" s="99"/>
      <c r="H94" s="99"/>
      <c r="I94" s="99"/>
      <c r="J94" s="99"/>
    </row>
    <row r="95" spans="1:10" ht="20.100000000000001" customHeight="1" x14ac:dyDescent="0.25">
      <c r="A95" s="90" t="s">
        <v>146</v>
      </c>
      <c r="B95" s="99"/>
      <c r="C95" s="99"/>
      <c r="D95" s="99"/>
      <c r="E95" s="99"/>
      <c r="F95" s="99"/>
      <c r="G95" s="99"/>
      <c r="H95" s="99"/>
      <c r="I95" s="99"/>
      <c r="J95" s="99"/>
    </row>
    <row r="96" spans="1:10" ht="15.75" x14ac:dyDescent="0.25">
      <c r="A96" s="90" t="s">
        <v>145</v>
      </c>
      <c r="B96" s="99"/>
      <c r="C96" s="99"/>
      <c r="D96" s="99"/>
      <c r="E96" s="99"/>
      <c r="F96" s="99"/>
      <c r="G96" s="99"/>
      <c r="H96" s="99"/>
      <c r="I96" s="99"/>
      <c r="J96" s="99"/>
    </row>
    <row r="97" spans="1:10" ht="15.75" x14ac:dyDescent="0.25">
      <c r="A97" s="90" t="s">
        <v>144</v>
      </c>
      <c r="B97" s="99"/>
      <c r="C97" s="99"/>
      <c r="D97" s="99"/>
      <c r="E97" s="99"/>
      <c r="F97" s="99"/>
      <c r="G97" s="99"/>
      <c r="H97" s="99"/>
      <c r="I97" s="99"/>
      <c r="J97" s="99"/>
    </row>
    <row r="98" spans="1:10" ht="15.75" x14ac:dyDescent="0.25">
      <c r="A98" s="90" t="s">
        <v>143</v>
      </c>
      <c r="B98" s="99"/>
      <c r="C98" s="99"/>
      <c r="D98" s="99"/>
      <c r="E98" s="99"/>
      <c r="F98" s="99"/>
      <c r="G98" s="99"/>
      <c r="H98" s="99"/>
      <c r="I98" s="99"/>
      <c r="J98" s="99"/>
    </row>
    <row r="99" spans="1:10" ht="15" x14ac:dyDescent="0.2">
      <c r="A99" s="89"/>
      <c r="B99" s="99"/>
      <c r="C99" s="99"/>
      <c r="D99" s="99"/>
      <c r="E99" s="99"/>
      <c r="F99" s="99"/>
      <c r="G99" s="99"/>
      <c r="H99" s="99"/>
      <c r="I99" s="99"/>
      <c r="J99" s="99"/>
    </row>
    <row r="100" spans="1:10" ht="15.75" x14ac:dyDescent="0.25">
      <c r="A100" s="90" t="s">
        <v>296</v>
      </c>
      <c r="B100" s="99"/>
      <c r="C100" s="99"/>
      <c r="D100" s="99"/>
      <c r="E100" s="99"/>
      <c r="F100" s="99"/>
      <c r="G100" s="99"/>
      <c r="H100" s="99"/>
      <c r="I100" s="99"/>
      <c r="J100" s="99"/>
    </row>
    <row r="101" spans="1:10" ht="15.75" x14ac:dyDescent="0.25">
      <c r="A101" s="90" t="s">
        <v>295</v>
      </c>
      <c r="B101" s="99"/>
      <c r="C101" s="99"/>
      <c r="D101" s="99"/>
      <c r="E101" s="99"/>
      <c r="F101" s="99"/>
      <c r="G101" s="99"/>
      <c r="H101" s="99"/>
      <c r="I101" s="99"/>
      <c r="J101" s="99"/>
    </row>
    <row r="102" spans="1:10" x14ac:dyDescent="0.2">
      <c r="A102" s="122"/>
    </row>
    <row r="103" spans="1:10" x14ac:dyDescent="0.2">
      <c r="A103" s="169"/>
    </row>
  </sheetData>
  <mergeCells count="3">
    <mergeCell ref="A4:E4"/>
    <mergeCell ref="A5:E5"/>
    <mergeCell ref="A10:B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B533E-5320-4A2E-A61D-003AC0421322}">
  <dimension ref="A1:J107"/>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98"/>
      <c r="H1" s="86"/>
      <c r="I1" s="86"/>
    </row>
    <row r="2" spans="1:9" ht="9" customHeight="1" x14ac:dyDescent="0.25">
      <c r="A2" s="196"/>
      <c r="B2" s="188"/>
      <c r="C2" s="188"/>
      <c r="D2" s="188"/>
      <c r="E2" s="188"/>
      <c r="F2" s="195"/>
      <c r="G2" s="198"/>
      <c r="H2" s="86"/>
      <c r="I2" s="86"/>
    </row>
    <row r="3" spans="1:9" ht="18" customHeight="1" x14ac:dyDescent="0.25">
      <c r="A3" s="330" t="s">
        <v>328</v>
      </c>
      <c r="B3" s="189"/>
      <c r="C3" s="189"/>
      <c r="D3" s="188"/>
      <c r="E3" s="188"/>
      <c r="F3" s="199"/>
      <c r="G3" s="198"/>
      <c r="H3" s="86"/>
      <c r="I3" s="86"/>
    </row>
    <row r="4" spans="1:9" ht="21.6" customHeight="1" x14ac:dyDescent="0.25">
      <c r="A4" s="587" t="s">
        <v>341</v>
      </c>
      <c r="B4" s="587"/>
      <c r="C4" s="587"/>
      <c r="D4" s="587"/>
      <c r="E4" s="587"/>
      <c r="F4" s="199"/>
      <c r="G4" s="198"/>
      <c r="H4" s="86"/>
      <c r="I4" s="86"/>
    </row>
    <row r="5" spans="1:9" ht="29.45" customHeight="1" x14ac:dyDescent="0.35">
      <c r="A5" s="577" t="s">
        <v>225</v>
      </c>
      <c r="B5" s="577"/>
      <c r="C5" s="577"/>
      <c r="D5" s="577"/>
      <c r="E5" s="577"/>
      <c r="F5" s="199"/>
      <c r="G5" s="198"/>
      <c r="H5" s="86"/>
      <c r="I5" s="86"/>
    </row>
    <row r="6" spans="1:9" ht="17.25" customHeight="1" x14ac:dyDescent="0.25">
      <c r="A6" s="193" t="s">
        <v>326</v>
      </c>
      <c r="B6" s="189"/>
      <c r="C6" s="189"/>
      <c r="D6" s="188"/>
      <c r="E6" s="188"/>
      <c r="F6" s="199"/>
      <c r="G6" s="198"/>
      <c r="H6" s="86"/>
      <c r="I6" s="86"/>
    </row>
    <row r="7" spans="1:9" ht="17.25" customHeight="1" thickBot="1" x14ac:dyDescent="0.3">
      <c r="A7" s="190" t="s">
        <v>325</v>
      </c>
      <c r="B7" s="189"/>
      <c r="C7" s="189"/>
      <c r="D7" s="188"/>
      <c r="E7" s="188"/>
      <c r="F7" s="199"/>
      <c r="G7" s="198"/>
      <c r="H7" s="86"/>
      <c r="I7" s="86"/>
    </row>
    <row r="8" spans="1:9" ht="31.5" customHeight="1" thickBot="1" x14ac:dyDescent="0.3">
      <c r="A8" s="329" t="s">
        <v>324</v>
      </c>
      <c r="B8" s="328" t="s">
        <v>223</v>
      </c>
      <c r="C8" s="189"/>
      <c r="D8" s="188"/>
      <c r="E8" s="188"/>
      <c r="F8" s="199"/>
      <c r="G8" s="198"/>
      <c r="H8" s="86"/>
      <c r="I8" s="86"/>
    </row>
    <row r="9" spans="1:9" ht="31.5" customHeight="1" thickBot="1" x14ac:dyDescent="0.3">
      <c r="A9" s="333" t="s">
        <v>267</v>
      </c>
      <c r="B9" s="326" t="s">
        <v>221</v>
      </c>
      <c r="C9" s="189"/>
      <c r="D9" s="188"/>
      <c r="E9" s="188"/>
      <c r="F9" s="199"/>
      <c r="G9" s="198"/>
      <c r="H9" s="86"/>
      <c r="I9" s="86"/>
    </row>
    <row r="10" spans="1:9" ht="29.25" customHeight="1" x14ac:dyDescent="0.25">
      <c r="A10" s="588" t="s">
        <v>323</v>
      </c>
      <c r="B10" s="588"/>
      <c r="C10" s="189"/>
      <c r="D10" s="188"/>
      <c r="E10" s="188"/>
      <c r="F10" s="199"/>
      <c r="G10" s="198"/>
      <c r="H10" s="86"/>
      <c r="I10" s="86"/>
    </row>
    <row r="11" spans="1:9" ht="12.75" customHeight="1" x14ac:dyDescent="0.25">
      <c r="A11" s="190"/>
      <c r="B11" s="189"/>
      <c r="C11" s="189"/>
      <c r="D11" s="188"/>
      <c r="E11" s="188"/>
      <c r="F11" s="199"/>
      <c r="G11" s="198"/>
      <c r="H11" s="86"/>
      <c r="I11" s="86"/>
    </row>
    <row r="12" spans="1:9" x14ac:dyDescent="0.2">
      <c r="A12" s="187"/>
      <c r="B12" s="186"/>
      <c r="C12" s="186"/>
      <c r="D12" s="185"/>
      <c r="E12" s="86"/>
      <c r="F12" s="199"/>
      <c r="G12" s="198"/>
    </row>
    <row r="13" spans="1:9" ht="15.75" x14ac:dyDescent="0.25">
      <c r="A13" s="155" t="s">
        <v>322</v>
      </c>
      <c r="B13" s="186"/>
      <c r="C13" s="186"/>
      <c r="D13" s="185"/>
      <c r="E13" s="86"/>
      <c r="F13" s="199"/>
      <c r="G13" s="86"/>
    </row>
    <row r="14" spans="1:9" ht="15.75" x14ac:dyDescent="0.25">
      <c r="A14" s="155" t="s">
        <v>321</v>
      </c>
      <c r="B14" s="184"/>
      <c r="C14" s="184"/>
      <c r="D14" s="86"/>
      <c r="E14" s="199" t="s">
        <v>220</v>
      </c>
      <c r="F14" s="199"/>
      <c r="G14" s="198"/>
    </row>
    <row r="15" spans="1:9" x14ac:dyDescent="0.2">
      <c r="A15" s="122"/>
      <c r="B15" s="86"/>
      <c r="C15" s="86"/>
      <c r="D15" s="86"/>
      <c r="E15" s="203" t="s">
        <v>219</v>
      </c>
      <c r="F15" s="199"/>
    </row>
    <row r="16" spans="1:9" ht="20.100000000000001" customHeight="1" x14ac:dyDescent="0.2">
      <c r="A16" s="332" t="s">
        <v>292</v>
      </c>
      <c r="B16" s="86"/>
      <c r="C16" s="86"/>
      <c r="E16" s="86"/>
      <c r="F16" s="199"/>
      <c r="G16" s="86"/>
    </row>
    <row r="17" spans="1:7" ht="20.100000000000001" customHeight="1" thickBot="1" x14ac:dyDescent="0.25">
      <c r="A17" s="198" t="s">
        <v>320</v>
      </c>
      <c r="B17" s="174"/>
      <c r="C17" s="174"/>
      <c r="D17" s="325"/>
      <c r="E17" s="197" t="s">
        <v>216</v>
      </c>
      <c r="F17" s="199"/>
      <c r="G17" s="86"/>
    </row>
    <row r="18" spans="1:7" ht="20.100000000000001" customHeight="1" thickTop="1" x14ac:dyDescent="0.2">
      <c r="A18" s="147"/>
      <c r="B18" s="174"/>
      <c r="C18" s="174"/>
      <c r="D18" s="174"/>
      <c r="E18" s="199"/>
      <c r="F18" s="199"/>
    </row>
    <row r="19" spans="1:7" ht="20.100000000000001" customHeight="1" thickBot="1" x14ac:dyDescent="0.25">
      <c r="A19" s="126" t="s">
        <v>340</v>
      </c>
      <c r="B19" s="324">
        <f>+D17*0.01142</f>
        <v>0</v>
      </c>
      <c r="C19" s="174"/>
      <c r="D19" s="317">
        <f>+B19</f>
        <v>0</v>
      </c>
      <c r="E19" s="197" t="s">
        <v>1</v>
      </c>
      <c r="F19" s="199"/>
      <c r="G19" s="86"/>
    </row>
    <row r="20" spans="1:7" ht="20.100000000000001" customHeight="1" thickTop="1" x14ac:dyDescent="0.2">
      <c r="A20" s="147"/>
      <c r="B20" s="174"/>
      <c r="C20" s="174"/>
      <c r="D20" s="174"/>
      <c r="E20" s="199"/>
      <c r="F20" s="199"/>
      <c r="G20" s="86"/>
    </row>
    <row r="21" spans="1:7" ht="20.100000000000001" customHeight="1" x14ac:dyDescent="0.2">
      <c r="A21" s="126" t="s">
        <v>260</v>
      </c>
      <c r="B21" s="323"/>
      <c r="C21" s="323"/>
      <c r="D21" s="174"/>
      <c r="E21" s="86"/>
      <c r="F21" s="199"/>
      <c r="G21" s="198"/>
    </row>
    <row r="22" spans="1:7" ht="20.100000000000001" customHeight="1" thickBot="1" x14ac:dyDescent="0.25">
      <c r="A22" s="126" t="s">
        <v>290</v>
      </c>
      <c r="B22" s="318"/>
      <c r="C22" s="174"/>
      <c r="D22" s="322">
        <f>+B22</f>
        <v>0</v>
      </c>
      <c r="E22" s="197" t="s">
        <v>213</v>
      </c>
      <c r="F22" s="199"/>
      <c r="G22" s="198"/>
    </row>
    <row r="23" spans="1:7" ht="20.100000000000001" customHeight="1" thickTop="1" x14ac:dyDescent="0.2">
      <c r="A23" s="321"/>
      <c r="B23" s="174"/>
      <c r="C23" s="174"/>
      <c r="D23" s="174"/>
      <c r="E23" s="199"/>
      <c r="F23" s="199"/>
      <c r="G23" s="198"/>
    </row>
    <row r="24" spans="1:7" ht="20.100000000000001" customHeight="1" thickBot="1" x14ac:dyDescent="0.25">
      <c r="A24" s="118" t="s">
        <v>18</v>
      </c>
      <c r="B24" s="174"/>
      <c r="C24" s="174"/>
      <c r="D24" s="317">
        <f>+D17+D19+D22</f>
        <v>0</v>
      </c>
      <c r="E24" s="197" t="s">
        <v>188</v>
      </c>
      <c r="F24" s="199"/>
      <c r="G24" s="198"/>
    </row>
    <row r="25" spans="1:7" ht="24" customHeight="1" thickTop="1" x14ac:dyDescent="0.2">
      <c r="A25" s="332" t="s">
        <v>212</v>
      </c>
      <c r="B25" s="174"/>
      <c r="C25" s="174"/>
      <c r="D25" s="174" t="s">
        <v>3</v>
      </c>
      <c r="E25" s="199" t="s">
        <v>3</v>
      </c>
      <c r="F25" s="199"/>
      <c r="G25" s="198"/>
    </row>
    <row r="26" spans="1:7" ht="24" customHeight="1" thickBot="1" x14ac:dyDescent="0.25">
      <c r="A26" s="198" t="s">
        <v>286</v>
      </c>
      <c r="B26" s="174"/>
      <c r="C26" s="174"/>
      <c r="D26" s="320"/>
      <c r="E26" s="197" t="s">
        <v>209</v>
      </c>
      <c r="F26" s="199"/>
      <c r="G26" s="86"/>
    </row>
    <row r="27" spans="1:7" ht="24" customHeight="1" thickTop="1" thickBot="1" x14ac:dyDescent="0.25">
      <c r="A27" s="198" t="s">
        <v>285</v>
      </c>
      <c r="B27" s="318"/>
      <c r="C27" s="174"/>
      <c r="D27" s="319"/>
      <c r="E27" s="199" t="s">
        <v>207</v>
      </c>
      <c r="F27" s="199"/>
      <c r="G27" s="86"/>
    </row>
    <row r="28" spans="1:7" ht="24" customHeight="1" thickTop="1" thickBot="1" x14ac:dyDescent="0.25">
      <c r="A28" s="198" t="s">
        <v>256</v>
      </c>
      <c r="B28" s="174"/>
      <c r="C28" s="174"/>
      <c r="D28" s="309">
        <f>+D26+B27</f>
        <v>0</v>
      </c>
      <c r="E28" s="197" t="s">
        <v>194</v>
      </c>
      <c r="F28" s="199"/>
      <c r="G28" s="86"/>
    </row>
    <row r="29" spans="1:7" ht="20.100000000000001" customHeight="1" thickTop="1" thickBot="1" x14ac:dyDescent="0.25">
      <c r="A29" s="126" t="s">
        <v>284</v>
      </c>
      <c r="B29" s="318"/>
      <c r="C29" s="174"/>
      <c r="D29" s="319" t="s">
        <v>3</v>
      </c>
      <c r="E29" s="197" t="s">
        <v>204</v>
      </c>
      <c r="F29" s="199"/>
      <c r="G29" s="198"/>
    </row>
    <row r="30" spans="1:7" ht="20.100000000000001" customHeight="1" thickTop="1" thickBot="1" x14ac:dyDescent="0.25">
      <c r="A30" s="126" t="s">
        <v>283</v>
      </c>
      <c r="B30" s="318"/>
      <c r="C30" s="174"/>
      <c r="D30" s="317">
        <f>+B29+B30</f>
        <v>0</v>
      </c>
      <c r="E30" s="197" t="s">
        <v>202</v>
      </c>
      <c r="F30" s="199"/>
      <c r="G30" s="86"/>
    </row>
    <row r="31" spans="1:7" ht="20.100000000000001" customHeight="1" thickTop="1" x14ac:dyDescent="0.2">
      <c r="A31" s="127"/>
      <c r="B31" s="316"/>
      <c r="C31" s="174"/>
      <c r="D31" s="173"/>
      <c r="E31" s="199"/>
      <c r="F31" s="199"/>
      <c r="G31" s="198"/>
    </row>
    <row r="32" spans="1:7" ht="20.100000000000001" customHeight="1" thickBot="1" x14ac:dyDescent="0.25">
      <c r="A32" s="126" t="s">
        <v>24</v>
      </c>
      <c r="B32" s="174"/>
      <c r="C32" s="174"/>
      <c r="D32" s="311">
        <f>+D28+D30</f>
        <v>0</v>
      </c>
      <c r="E32" s="197" t="s">
        <v>201</v>
      </c>
      <c r="F32" s="199"/>
      <c r="G32" s="198"/>
    </row>
    <row r="33" spans="1:7" ht="20.100000000000001" customHeight="1" thickTop="1" x14ac:dyDescent="0.2">
      <c r="A33" s="127"/>
      <c r="B33" s="174"/>
      <c r="C33" s="174"/>
      <c r="D33" s="316"/>
      <c r="E33" s="199" t="s">
        <v>3</v>
      </c>
      <c r="F33" s="199"/>
      <c r="G33" s="198"/>
    </row>
    <row r="34" spans="1:7" ht="17.100000000000001" customHeight="1" thickBot="1" x14ac:dyDescent="0.25">
      <c r="A34" s="126" t="s">
        <v>253</v>
      </c>
      <c r="B34" s="174"/>
      <c r="C34" s="118"/>
      <c r="D34" s="313" t="e">
        <f>D24/D32</f>
        <v>#DIV/0!</v>
      </c>
      <c r="E34" s="197" t="s">
        <v>192</v>
      </c>
      <c r="F34" s="199"/>
      <c r="G34" s="198"/>
    </row>
    <row r="35" spans="1:7" ht="20.100000000000001" customHeight="1" thickTop="1" x14ac:dyDescent="0.2">
      <c r="A35" s="127"/>
      <c r="B35" s="174"/>
      <c r="C35" s="174"/>
      <c r="D35" s="174"/>
      <c r="E35" s="199"/>
      <c r="F35" s="199"/>
      <c r="G35" s="198"/>
    </row>
    <row r="36" spans="1:7" ht="20.100000000000001" customHeight="1" thickBot="1" x14ac:dyDescent="0.25">
      <c r="A36" s="126" t="s">
        <v>199</v>
      </c>
      <c r="B36" s="314"/>
      <c r="C36" s="314"/>
      <c r="D36" s="311">
        <f>+D32</f>
        <v>0</v>
      </c>
      <c r="E36" s="197" t="s">
        <v>7</v>
      </c>
      <c r="F36" s="199"/>
      <c r="G36" s="198"/>
    </row>
    <row r="37" spans="1:7" ht="20.100000000000001" customHeight="1" thickTop="1" thickBot="1" x14ac:dyDescent="0.25">
      <c r="A37" s="126" t="s">
        <v>252</v>
      </c>
      <c r="B37" s="315">
        <f>-B29</f>
        <v>0</v>
      </c>
      <c r="C37" s="314"/>
      <c r="D37" s="173"/>
      <c r="E37" s="199"/>
      <c r="F37" s="199"/>
      <c r="G37" s="198"/>
    </row>
    <row r="38" spans="1:7" ht="20.100000000000001" customHeight="1" thickTop="1" thickBot="1" x14ac:dyDescent="0.25">
      <c r="A38" s="126" t="s">
        <v>251</v>
      </c>
      <c r="B38" s="315">
        <f>-B30</f>
        <v>0</v>
      </c>
      <c r="C38" s="314"/>
      <c r="D38" s="311">
        <f>+B37+B38</f>
        <v>0</v>
      </c>
      <c r="E38" s="172" t="s">
        <v>196</v>
      </c>
      <c r="F38" s="199"/>
      <c r="G38" s="198"/>
    </row>
    <row r="39" spans="1:7" ht="20.100000000000001" customHeight="1" thickTop="1" x14ac:dyDescent="0.2">
      <c r="A39" s="198"/>
      <c r="B39" s="314"/>
      <c r="C39" s="314"/>
      <c r="D39" s="173"/>
      <c r="E39" s="199"/>
      <c r="F39" s="199"/>
      <c r="G39" s="198"/>
    </row>
    <row r="40" spans="1:7" ht="20.100000000000001" customHeight="1" thickBot="1" x14ac:dyDescent="0.25">
      <c r="A40" s="198" t="s">
        <v>195</v>
      </c>
      <c r="B40" s="314"/>
      <c r="C40" s="314"/>
      <c r="D40" s="311">
        <f>D36+D38</f>
        <v>0</v>
      </c>
      <c r="E40" s="197" t="s">
        <v>194</v>
      </c>
      <c r="F40" s="199"/>
      <c r="G40" s="198"/>
    </row>
    <row r="41" spans="1:7" ht="20.100000000000001" customHeight="1" thickTop="1" x14ac:dyDescent="0.2">
      <c r="A41" s="122"/>
      <c r="B41" s="174" t="s">
        <v>3</v>
      </c>
      <c r="C41" s="174"/>
      <c r="D41" s="174" t="s">
        <v>3</v>
      </c>
      <c r="E41" s="199" t="s">
        <v>3</v>
      </c>
      <c r="F41" s="199"/>
      <c r="G41" s="86"/>
    </row>
    <row r="42" spans="1:7" ht="20.100000000000001" customHeight="1" thickBot="1" x14ac:dyDescent="0.25">
      <c r="A42" s="198" t="s">
        <v>253</v>
      </c>
      <c r="B42" s="174" t="s">
        <v>3</v>
      </c>
      <c r="C42" s="174"/>
      <c r="D42" s="313" t="e">
        <f>+D34</f>
        <v>#DIV/0!</v>
      </c>
      <c r="E42" s="197" t="s">
        <v>192</v>
      </c>
      <c r="F42" s="199"/>
      <c r="G42" s="198"/>
    </row>
    <row r="43" spans="1:7" ht="20.100000000000001" customHeight="1" thickTop="1" x14ac:dyDescent="0.2">
      <c r="A43" s="86"/>
      <c r="B43" s="174"/>
      <c r="C43" s="174"/>
      <c r="D43" s="174"/>
      <c r="E43" s="199"/>
      <c r="F43" s="199"/>
      <c r="G43" s="198"/>
    </row>
    <row r="44" spans="1:7" ht="20.100000000000001" customHeight="1" thickBot="1" x14ac:dyDescent="0.25">
      <c r="A44" s="198" t="s">
        <v>191</v>
      </c>
      <c r="B44" s="174"/>
      <c r="C44" s="174"/>
      <c r="D44" s="311" t="e">
        <f>D42*D40</f>
        <v>#DIV/0!</v>
      </c>
      <c r="E44" s="197" t="s">
        <v>182</v>
      </c>
      <c r="F44" s="199"/>
      <c r="G44" s="86"/>
    </row>
    <row r="45" spans="1:7" ht="20.100000000000001" customHeight="1" thickTop="1" x14ac:dyDescent="0.2">
      <c r="A45" s="198"/>
      <c r="B45" s="174"/>
      <c r="C45" s="174"/>
      <c r="D45" s="173"/>
      <c r="E45" s="199"/>
      <c r="F45" s="199"/>
      <c r="G45" s="198"/>
    </row>
    <row r="46" spans="1:7" ht="20.100000000000001" customHeight="1" x14ac:dyDescent="0.2">
      <c r="A46" s="332" t="s">
        <v>190</v>
      </c>
      <c r="B46" s="174"/>
      <c r="C46" s="174"/>
      <c r="D46" s="173" t="s">
        <v>3</v>
      </c>
      <c r="E46" s="199" t="s">
        <v>3</v>
      </c>
      <c r="F46" s="198"/>
      <c r="G46" s="86"/>
    </row>
    <row r="47" spans="1:7" ht="20.100000000000001" customHeight="1" x14ac:dyDescent="0.2">
      <c r="A47" s="118" t="s">
        <v>249</v>
      </c>
      <c r="B47" s="174"/>
      <c r="C47" s="174"/>
      <c r="D47" s="309">
        <f>+D24</f>
        <v>0</v>
      </c>
      <c r="E47" s="197" t="s">
        <v>188</v>
      </c>
      <c r="F47" s="198"/>
      <c r="G47" s="86"/>
    </row>
    <row r="48" spans="1:7" ht="20.100000000000001" customHeight="1" thickBot="1" x14ac:dyDescent="0.25">
      <c r="A48" s="198" t="s">
        <v>248</v>
      </c>
      <c r="B48" s="174"/>
      <c r="C48" s="174"/>
      <c r="D48" s="311" t="e">
        <f>D42*D38</f>
        <v>#DIV/0!</v>
      </c>
      <c r="E48" s="197" t="s">
        <v>186</v>
      </c>
      <c r="F48" s="86"/>
      <c r="G48" s="86"/>
    </row>
    <row r="49" spans="1:10" ht="20.100000000000001" customHeight="1" thickTop="1" thickBot="1" x14ac:dyDescent="0.25">
      <c r="A49" s="198" t="s">
        <v>183</v>
      </c>
      <c r="B49" s="174"/>
      <c r="C49" s="174"/>
      <c r="D49" s="310" t="e">
        <f>D47+D48</f>
        <v>#DIV/0!</v>
      </c>
      <c r="E49" s="197" t="s">
        <v>184</v>
      </c>
      <c r="F49" s="86"/>
      <c r="G49" s="86"/>
    </row>
    <row r="50" spans="1:10" ht="20.100000000000001" customHeight="1" thickTop="1" x14ac:dyDescent="0.2">
      <c r="A50" s="198"/>
      <c r="B50" s="174"/>
      <c r="C50" s="174"/>
      <c r="D50" s="309"/>
      <c r="E50" s="197"/>
      <c r="F50" s="86"/>
      <c r="G50" s="86"/>
    </row>
    <row r="51" spans="1:10" ht="20.100000000000001" customHeight="1" x14ac:dyDescent="0.2">
      <c r="A51" s="198"/>
      <c r="B51" s="174"/>
      <c r="C51" s="174"/>
      <c r="D51" s="309"/>
      <c r="E51" s="197"/>
      <c r="F51" s="86"/>
      <c r="G51" s="86"/>
    </row>
    <row r="52" spans="1:10" ht="20.100000000000001" customHeight="1" x14ac:dyDescent="0.25">
      <c r="A52" s="90"/>
      <c r="B52" s="174"/>
      <c r="C52" s="174"/>
      <c r="D52" s="331"/>
      <c r="E52" s="199"/>
      <c r="F52" s="86"/>
      <c r="G52" s="86"/>
    </row>
    <row r="53" spans="1:10" ht="15.75" x14ac:dyDescent="0.25">
      <c r="A53" s="101" t="s">
        <v>181</v>
      </c>
      <c r="B53" s="89"/>
      <c r="C53" s="89"/>
      <c r="D53" s="99"/>
      <c r="E53" s="99"/>
      <c r="F53" s="99"/>
      <c r="G53" s="99"/>
      <c r="H53" s="99"/>
      <c r="I53" s="99"/>
      <c r="J53" s="99"/>
    </row>
    <row r="54" spans="1:10" ht="15.75" x14ac:dyDescent="0.25">
      <c r="A54" s="90"/>
      <c r="B54" s="89"/>
      <c r="C54" s="89"/>
      <c r="D54" s="99"/>
      <c r="E54" s="99"/>
      <c r="F54" s="99"/>
      <c r="G54" s="99"/>
      <c r="H54" s="99"/>
      <c r="I54" s="99"/>
      <c r="J54" s="99"/>
    </row>
    <row r="55" spans="1:10" ht="20.100000000000001" customHeight="1" x14ac:dyDescent="0.25">
      <c r="A55" s="90" t="s">
        <v>317</v>
      </c>
      <c r="B55" s="89"/>
      <c r="C55" s="89"/>
      <c r="D55" s="99"/>
      <c r="E55" s="99"/>
      <c r="F55" s="99"/>
      <c r="G55" s="99"/>
      <c r="H55" s="99"/>
      <c r="I55" s="99"/>
      <c r="J55" s="99"/>
    </row>
    <row r="56" spans="1:10" ht="20.100000000000001" customHeight="1" x14ac:dyDescent="0.25">
      <c r="A56" s="90" t="s">
        <v>177</v>
      </c>
      <c r="B56" s="99"/>
      <c r="C56" s="99"/>
      <c r="D56" s="99"/>
      <c r="E56" s="99"/>
      <c r="F56" s="99"/>
      <c r="G56" s="99"/>
      <c r="H56" s="99"/>
      <c r="I56" s="99"/>
      <c r="J56" s="99"/>
    </row>
    <row r="57" spans="1:10" ht="20.100000000000001" customHeight="1" x14ac:dyDescent="0.25">
      <c r="A57" s="90" t="s">
        <v>316</v>
      </c>
      <c r="B57" s="99"/>
      <c r="C57" s="99"/>
      <c r="D57" s="99"/>
      <c r="E57" s="99"/>
      <c r="F57" s="99"/>
      <c r="G57" s="99"/>
      <c r="H57" s="99"/>
      <c r="I57" s="99"/>
      <c r="J57" s="99"/>
    </row>
    <row r="58" spans="1:10" ht="20.100000000000001" customHeight="1" x14ac:dyDescent="0.25">
      <c r="A58" s="98" t="s">
        <v>315</v>
      </c>
      <c r="B58" s="99"/>
      <c r="C58" s="99"/>
      <c r="D58" s="99"/>
      <c r="E58" s="99"/>
      <c r="F58" s="99"/>
      <c r="G58" s="99"/>
      <c r="H58" s="99"/>
      <c r="I58" s="99"/>
      <c r="J58" s="99"/>
    </row>
    <row r="59" spans="1:10" ht="20.100000000000001" customHeight="1" x14ac:dyDescent="0.25">
      <c r="A59" s="98" t="s">
        <v>314</v>
      </c>
      <c r="B59" s="99"/>
      <c r="C59" s="99"/>
      <c r="D59" s="99"/>
      <c r="E59" s="99"/>
      <c r="F59" s="99"/>
      <c r="G59" s="99"/>
      <c r="H59" s="99"/>
      <c r="I59" s="99"/>
      <c r="J59" s="99"/>
    </row>
    <row r="60" spans="1:10" ht="20.100000000000001" customHeight="1" x14ac:dyDescent="0.25">
      <c r="A60" s="90" t="s">
        <v>313</v>
      </c>
      <c r="B60" s="99"/>
      <c r="C60" s="99"/>
      <c r="D60" s="99"/>
      <c r="E60" s="99"/>
      <c r="F60" s="99"/>
      <c r="G60" s="99"/>
      <c r="H60" s="99"/>
      <c r="I60" s="99"/>
      <c r="J60" s="99"/>
    </row>
    <row r="61" spans="1:10" ht="20.100000000000001" customHeight="1" x14ac:dyDescent="0.2">
      <c r="A61" s="97" t="s">
        <v>312</v>
      </c>
      <c r="B61" s="171"/>
      <c r="C61" s="171"/>
      <c r="D61" s="171"/>
      <c r="E61" s="171"/>
      <c r="F61" s="99"/>
      <c r="G61" s="99"/>
      <c r="H61" s="99"/>
      <c r="I61" s="99"/>
      <c r="J61" s="99"/>
    </row>
    <row r="62" spans="1:10" ht="20.100000000000001" customHeight="1" x14ac:dyDescent="0.25">
      <c r="A62" s="90"/>
      <c r="B62" s="99"/>
      <c r="C62" s="99"/>
      <c r="D62" s="99"/>
      <c r="E62" s="99"/>
      <c r="F62" s="99"/>
      <c r="G62" s="99"/>
      <c r="H62" s="99"/>
      <c r="I62" s="99"/>
      <c r="J62" s="99"/>
    </row>
    <row r="63" spans="1:10" ht="20.100000000000001" customHeight="1" x14ac:dyDescent="0.25">
      <c r="A63" s="90" t="s">
        <v>311</v>
      </c>
      <c r="B63" s="99"/>
      <c r="C63" s="99"/>
      <c r="D63" s="99"/>
      <c r="E63" s="99"/>
      <c r="F63" s="99"/>
      <c r="G63" s="99"/>
      <c r="H63" s="99"/>
      <c r="I63" s="99"/>
      <c r="J63" s="99"/>
    </row>
    <row r="64" spans="1:10" ht="20.100000000000001" customHeight="1" x14ac:dyDescent="0.25">
      <c r="A64" s="308" t="s">
        <v>310</v>
      </c>
      <c r="B64" s="99"/>
      <c r="C64" s="99"/>
      <c r="D64" s="99"/>
      <c r="E64" s="99"/>
      <c r="F64" s="99"/>
      <c r="G64" s="99"/>
      <c r="H64" s="99"/>
      <c r="I64" s="99"/>
      <c r="J64" s="99"/>
    </row>
    <row r="65" spans="1:10" ht="20.100000000000001" customHeight="1" x14ac:dyDescent="0.25">
      <c r="A65" s="90"/>
      <c r="B65" s="99"/>
      <c r="C65" s="99"/>
      <c r="D65" s="99"/>
      <c r="E65" s="99"/>
      <c r="F65" s="99"/>
      <c r="G65" s="99"/>
      <c r="H65" s="99"/>
      <c r="I65" s="99"/>
      <c r="J65" s="99"/>
    </row>
    <row r="66" spans="1:10" ht="20.100000000000001" customHeight="1" x14ac:dyDescent="0.25">
      <c r="A66" s="90" t="s">
        <v>309</v>
      </c>
      <c r="B66" s="99"/>
      <c r="C66" s="99"/>
      <c r="D66" s="99"/>
      <c r="E66" s="99"/>
      <c r="F66" s="99"/>
      <c r="G66" s="99"/>
      <c r="H66" s="99"/>
      <c r="I66" s="99"/>
      <c r="J66" s="99"/>
    </row>
    <row r="67" spans="1:10" ht="20.100000000000001" customHeight="1" x14ac:dyDescent="0.25">
      <c r="A67" s="90" t="s">
        <v>308</v>
      </c>
      <c r="B67" s="99"/>
      <c r="C67" s="99"/>
      <c r="D67" s="99"/>
      <c r="E67" s="99"/>
      <c r="F67" s="99"/>
      <c r="G67" s="99"/>
      <c r="H67" s="99"/>
      <c r="I67" s="99"/>
      <c r="J67" s="99"/>
    </row>
    <row r="68" spans="1:10" ht="20.100000000000001" customHeight="1" x14ac:dyDescent="0.25">
      <c r="A68" s="90" t="s">
        <v>307</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5">
      <c r="A70" s="307" t="s">
        <v>165</v>
      </c>
      <c r="B70" s="99"/>
      <c r="C70" s="99"/>
      <c r="D70" s="99"/>
      <c r="E70" s="99"/>
      <c r="F70" s="99"/>
      <c r="G70" s="99"/>
      <c r="H70" s="99"/>
      <c r="I70" s="99"/>
      <c r="J70" s="99"/>
    </row>
    <row r="71" spans="1:10" ht="20.100000000000001" customHeight="1" x14ac:dyDescent="0.25">
      <c r="A71" s="90" t="s">
        <v>164</v>
      </c>
      <c r="B71" s="99"/>
      <c r="C71" s="99"/>
      <c r="D71" s="99"/>
      <c r="E71" s="99"/>
      <c r="F71" s="99"/>
      <c r="G71" s="99"/>
      <c r="H71" s="99"/>
      <c r="I71" s="99"/>
      <c r="J71" s="99"/>
    </row>
    <row r="72" spans="1:10" ht="20.100000000000001" customHeight="1" x14ac:dyDescent="0.2">
      <c r="A72" s="89"/>
      <c r="B72" s="99"/>
      <c r="C72" s="99"/>
      <c r="D72" s="99"/>
      <c r="E72" s="99"/>
      <c r="F72" s="99"/>
      <c r="G72" s="99"/>
      <c r="H72" s="99"/>
      <c r="I72" s="99"/>
      <c r="J72" s="99"/>
    </row>
    <row r="73" spans="1:10" ht="20.100000000000001" customHeight="1" x14ac:dyDescent="0.25">
      <c r="A73" s="90" t="s">
        <v>306</v>
      </c>
      <c r="B73" s="99"/>
      <c r="C73" s="99"/>
      <c r="D73" s="99"/>
      <c r="E73" s="99"/>
      <c r="F73" s="99"/>
      <c r="G73" s="99"/>
      <c r="H73" s="99"/>
      <c r="I73" s="99"/>
      <c r="J73" s="99"/>
    </row>
    <row r="74" spans="1:10" ht="20.100000000000001" customHeight="1" x14ac:dyDescent="0.25">
      <c r="A74" s="90" t="s">
        <v>305</v>
      </c>
      <c r="B74" s="99"/>
      <c r="C74" s="99"/>
      <c r="D74" s="99"/>
      <c r="E74" s="99"/>
      <c r="F74" s="99"/>
      <c r="G74" s="99"/>
      <c r="H74" s="99"/>
      <c r="I74" s="99"/>
      <c r="J74" s="99"/>
    </row>
    <row r="75" spans="1:10" ht="20.100000000000001" customHeight="1" x14ac:dyDescent="0.25">
      <c r="A75" s="90" t="s">
        <v>304</v>
      </c>
      <c r="B75" s="99"/>
      <c r="C75" s="99"/>
      <c r="D75" s="99"/>
      <c r="E75" s="99"/>
      <c r="F75" s="99"/>
      <c r="G75" s="99"/>
      <c r="H75" s="99"/>
      <c r="I75" s="99"/>
      <c r="J75" s="99"/>
    </row>
    <row r="76" spans="1:10" ht="20.100000000000001" customHeight="1" x14ac:dyDescent="0.25">
      <c r="A76" s="90"/>
      <c r="B76" s="99"/>
      <c r="C76" s="99"/>
      <c r="D76" s="99"/>
      <c r="E76" s="99"/>
      <c r="F76" s="99"/>
      <c r="G76" s="99"/>
      <c r="H76" s="99"/>
      <c r="I76" s="99"/>
      <c r="J76" s="99"/>
    </row>
    <row r="77" spans="1:10" ht="20.100000000000001" customHeight="1" x14ac:dyDescent="0.25">
      <c r="A77" s="90" t="s">
        <v>303</v>
      </c>
      <c r="B77" s="99"/>
      <c r="C77" s="99"/>
      <c r="D77" s="99"/>
      <c r="E77" s="99"/>
      <c r="F77" s="99"/>
      <c r="G77" s="99"/>
      <c r="H77" s="99"/>
      <c r="I77" s="99"/>
      <c r="J77" s="99"/>
    </row>
    <row r="78" spans="1:10" ht="20.100000000000001" customHeight="1" x14ac:dyDescent="0.25">
      <c r="A78" s="90" t="s">
        <v>302</v>
      </c>
      <c r="B78" s="99"/>
      <c r="C78" s="99"/>
      <c r="D78" s="99"/>
      <c r="E78" s="99"/>
      <c r="F78" s="99"/>
      <c r="G78" s="99"/>
      <c r="H78" s="99"/>
      <c r="I78" s="99"/>
      <c r="J78" s="99"/>
    </row>
    <row r="79" spans="1:10" ht="20.100000000000001" customHeight="1" x14ac:dyDescent="0.25">
      <c r="A79" s="90"/>
      <c r="B79" s="99"/>
      <c r="C79" s="99"/>
      <c r="D79" s="99"/>
      <c r="E79" s="99"/>
      <c r="F79" s="99"/>
      <c r="G79" s="99"/>
      <c r="H79" s="99"/>
      <c r="I79" s="99"/>
      <c r="J79" s="99"/>
    </row>
    <row r="80" spans="1:10" ht="20.100000000000001" customHeight="1" x14ac:dyDescent="0.25">
      <c r="A80" s="90" t="s">
        <v>241</v>
      </c>
      <c r="B80" s="99"/>
      <c r="C80" s="99"/>
      <c r="D80" s="99"/>
      <c r="E80" s="99"/>
      <c r="F80" s="99"/>
      <c r="G80" s="99"/>
      <c r="H80" s="99"/>
      <c r="I80" s="99"/>
      <c r="J80" s="99"/>
    </row>
    <row r="81" spans="1:10" ht="20.100000000000001" customHeight="1" x14ac:dyDescent="0.25">
      <c r="A81" s="90"/>
      <c r="B81" s="99"/>
      <c r="C81" s="99"/>
      <c r="D81" s="99"/>
      <c r="E81" s="99"/>
      <c r="F81" s="99"/>
      <c r="G81" s="99"/>
      <c r="H81" s="99"/>
      <c r="I81" s="99"/>
      <c r="J81" s="99"/>
    </row>
    <row r="82" spans="1:10" ht="20.100000000000001" customHeight="1" x14ac:dyDescent="0.25">
      <c r="A82" s="90" t="s">
        <v>275</v>
      </c>
      <c r="B82" s="99"/>
      <c r="C82" s="99"/>
      <c r="D82" s="99"/>
      <c r="E82" s="99"/>
      <c r="F82" s="99"/>
      <c r="G82" s="99"/>
      <c r="H82" s="99"/>
      <c r="I82" s="99"/>
      <c r="J82" s="99"/>
    </row>
    <row r="83" spans="1:10" ht="20.100000000000001" customHeight="1" x14ac:dyDescent="0.25">
      <c r="A83" s="90" t="s">
        <v>274</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273</v>
      </c>
      <c r="B85" s="99"/>
      <c r="C85" s="99"/>
      <c r="D85" s="99"/>
      <c r="E85" s="99"/>
      <c r="F85" s="99"/>
      <c r="G85" s="99"/>
      <c r="H85" s="99"/>
      <c r="I85" s="99"/>
      <c r="J85" s="99"/>
    </row>
    <row r="86" spans="1:10" ht="20.100000000000001" customHeight="1" x14ac:dyDescent="0.25">
      <c r="A86" s="90" t="s">
        <v>272</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301</v>
      </c>
      <c r="B88" s="99"/>
      <c r="C88" s="99"/>
      <c r="D88" s="99"/>
      <c r="E88" s="99"/>
      <c r="F88" s="99"/>
      <c r="G88" s="99"/>
      <c r="H88" s="99"/>
      <c r="I88" s="99"/>
      <c r="J88" s="99"/>
    </row>
    <row r="89" spans="1:10" ht="20.100000000000001" customHeight="1" x14ac:dyDescent="0.25">
      <c r="A89" s="90" t="s">
        <v>300</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299</v>
      </c>
      <c r="B91" s="99"/>
      <c r="C91" s="99"/>
      <c r="D91" s="99"/>
      <c r="E91" s="99"/>
      <c r="F91" s="99"/>
      <c r="G91" s="99"/>
      <c r="H91" s="99"/>
      <c r="I91" s="99"/>
      <c r="J91" s="99"/>
    </row>
    <row r="92" spans="1:10" ht="20.100000000000001" customHeight="1" x14ac:dyDescent="0.25">
      <c r="A92" s="90" t="s">
        <v>298</v>
      </c>
      <c r="B92" s="99"/>
      <c r="C92" s="99"/>
      <c r="D92" s="99"/>
      <c r="E92" s="99"/>
      <c r="F92" s="99"/>
      <c r="G92" s="99"/>
      <c r="H92" s="99"/>
      <c r="I92" s="99"/>
      <c r="J92" s="99"/>
    </row>
    <row r="93" spans="1:10" ht="20.100000000000001" customHeight="1" x14ac:dyDescent="0.25">
      <c r="A93" s="90" t="s">
        <v>297</v>
      </c>
      <c r="B93" s="99"/>
      <c r="C93" s="99"/>
      <c r="D93" s="99"/>
      <c r="E93" s="99"/>
      <c r="F93" s="99"/>
      <c r="G93" s="99"/>
      <c r="H93" s="99"/>
      <c r="I93" s="99"/>
      <c r="J93" s="99"/>
    </row>
    <row r="94" spans="1:10" ht="20.100000000000001" customHeight="1" x14ac:dyDescent="0.25">
      <c r="A94" s="90"/>
      <c r="B94" s="99"/>
      <c r="C94" s="99"/>
      <c r="D94" s="99"/>
      <c r="E94" s="99"/>
      <c r="F94" s="99"/>
      <c r="G94" s="99"/>
      <c r="H94" s="99"/>
      <c r="I94" s="99"/>
      <c r="J94" s="99"/>
    </row>
    <row r="95" spans="1:10" ht="20.100000000000001" customHeight="1" x14ac:dyDescent="0.25">
      <c r="A95" s="90" t="s">
        <v>233</v>
      </c>
      <c r="B95" s="99"/>
      <c r="C95" s="99"/>
      <c r="D95" s="99"/>
      <c r="E95" s="99"/>
      <c r="F95" s="99"/>
      <c r="G95" s="99"/>
      <c r="H95" s="99"/>
      <c r="I95" s="99"/>
      <c r="J95" s="99"/>
    </row>
    <row r="96" spans="1:10" ht="20.100000000000001" customHeight="1" x14ac:dyDescent="0.25">
      <c r="A96" s="90" t="s">
        <v>232</v>
      </c>
      <c r="B96" s="99"/>
      <c r="C96" s="99"/>
      <c r="D96" s="99"/>
      <c r="E96" s="99"/>
      <c r="F96" s="99"/>
      <c r="G96" s="99"/>
      <c r="H96" s="99"/>
      <c r="I96" s="99"/>
      <c r="J96" s="99"/>
    </row>
    <row r="97" spans="1:10" ht="20.100000000000001" customHeight="1" x14ac:dyDescent="0.25">
      <c r="A97" s="90"/>
      <c r="B97" s="99"/>
      <c r="C97" s="99"/>
      <c r="D97" s="99"/>
      <c r="E97" s="99"/>
      <c r="F97" s="99"/>
      <c r="G97" s="99"/>
      <c r="H97" s="99"/>
      <c r="I97" s="99"/>
      <c r="J97" s="99"/>
    </row>
    <row r="98" spans="1:10" ht="20.100000000000001" customHeight="1" x14ac:dyDescent="0.25">
      <c r="A98" s="90" t="s">
        <v>146</v>
      </c>
      <c r="B98" s="99"/>
      <c r="C98" s="99"/>
      <c r="D98" s="99"/>
      <c r="E98" s="99"/>
      <c r="F98" s="99"/>
      <c r="G98" s="99"/>
      <c r="H98" s="99"/>
      <c r="I98" s="99"/>
      <c r="J98" s="99"/>
    </row>
    <row r="99" spans="1:10" ht="20.100000000000001" customHeight="1" x14ac:dyDescent="0.25">
      <c r="A99" s="90"/>
      <c r="B99" s="99"/>
      <c r="C99" s="99"/>
      <c r="D99" s="99"/>
      <c r="E99" s="99"/>
      <c r="F99" s="99"/>
      <c r="G99" s="99"/>
      <c r="H99" s="99"/>
      <c r="I99" s="99"/>
      <c r="J99" s="99"/>
    </row>
    <row r="100" spans="1:10" ht="15.75" x14ac:dyDescent="0.25">
      <c r="A100" s="90" t="s">
        <v>145</v>
      </c>
      <c r="B100" s="99"/>
      <c r="C100" s="99"/>
      <c r="D100" s="99"/>
      <c r="E100" s="99"/>
      <c r="F100" s="99"/>
      <c r="G100" s="99"/>
      <c r="H100" s="99"/>
      <c r="I100" s="99"/>
      <c r="J100" s="99"/>
    </row>
    <row r="101" spans="1:10" ht="15.75" x14ac:dyDescent="0.25">
      <c r="A101" s="90" t="s">
        <v>144</v>
      </c>
      <c r="B101" s="99"/>
      <c r="C101" s="99"/>
      <c r="D101" s="99"/>
      <c r="E101" s="99"/>
      <c r="F101" s="99"/>
      <c r="G101" s="99"/>
      <c r="H101" s="99"/>
      <c r="I101" s="99"/>
      <c r="J101" s="99"/>
    </row>
    <row r="102" spans="1:10" ht="15.75" x14ac:dyDescent="0.25">
      <c r="A102" s="90" t="s">
        <v>143</v>
      </c>
      <c r="B102" s="99"/>
      <c r="C102" s="99"/>
      <c r="D102" s="99"/>
      <c r="E102" s="99"/>
      <c r="F102" s="99"/>
      <c r="G102" s="99"/>
      <c r="H102" s="99"/>
      <c r="I102" s="99"/>
      <c r="J102" s="99"/>
    </row>
    <row r="103" spans="1:10" ht="15" x14ac:dyDescent="0.2">
      <c r="A103" s="89"/>
      <c r="B103" s="99"/>
      <c r="C103" s="99"/>
      <c r="D103" s="99"/>
      <c r="E103" s="99"/>
      <c r="F103" s="99"/>
      <c r="G103" s="99"/>
      <c r="H103" s="99"/>
      <c r="I103" s="99"/>
      <c r="J103" s="99"/>
    </row>
    <row r="104" spans="1:10" ht="15.75" x14ac:dyDescent="0.25">
      <c r="A104" s="90" t="s">
        <v>296</v>
      </c>
      <c r="B104" s="99"/>
      <c r="C104" s="99"/>
      <c r="D104" s="99"/>
      <c r="E104" s="99"/>
      <c r="F104" s="99"/>
      <c r="G104" s="99"/>
      <c r="H104" s="99"/>
      <c r="I104" s="99"/>
      <c r="J104" s="99"/>
    </row>
    <row r="105" spans="1:10" ht="15.75" x14ac:dyDescent="0.25">
      <c r="A105" s="90" t="s">
        <v>295</v>
      </c>
      <c r="B105" s="99"/>
      <c r="C105" s="99"/>
      <c r="D105" s="99"/>
      <c r="E105" s="99"/>
      <c r="F105" s="99"/>
      <c r="G105" s="99"/>
      <c r="H105" s="99"/>
      <c r="I105" s="99"/>
      <c r="J105" s="99"/>
    </row>
    <row r="106" spans="1:10" x14ac:dyDescent="0.2">
      <c r="A106" s="122"/>
    </row>
    <row r="107" spans="1:10" x14ac:dyDescent="0.2">
      <c r="A107" s="169"/>
    </row>
  </sheetData>
  <mergeCells count="3">
    <mergeCell ref="A10:B10"/>
    <mergeCell ref="A4:E4"/>
    <mergeCell ref="A5:E5"/>
  </mergeCells>
  <printOptions horizontalCentered="1" verticalCentered="1"/>
  <pageMargins left="0.25" right="0.34" top="0.26" bottom="0.5" header="0.25" footer="0.5"/>
  <pageSetup scale="75" orientation="portrait" horizontalDpi="300" r:id="rId1"/>
  <headerFooter alignWithMargins="0"/>
  <colBreaks count="1" manualBreakCount="1">
    <brk id="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048F-34F1-4AF2-A0B4-E83C93FAEEB3}">
  <dimension ref="A1:J101"/>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18"/>
      <c r="H1" s="86"/>
      <c r="I1" s="86"/>
    </row>
    <row r="2" spans="1:9" ht="9" customHeight="1" x14ac:dyDescent="0.25">
      <c r="A2" s="196"/>
      <c r="B2" s="188"/>
      <c r="C2" s="188"/>
      <c r="D2" s="188"/>
      <c r="E2" s="188"/>
      <c r="F2" s="195"/>
      <c r="G2" s="118"/>
      <c r="H2" s="86"/>
      <c r="I2" s="86"/>
    </row>
    <row r="3" spans="1:9" ht="15" customHeight="1" x14ac:dyDescent="0.25">
      <c r="A3" s="351" t="s">
        <v>356</v>
      </c>
      <c r="B3" s="189"/>
      <c r="C3" s="189"/>
      <c r="D3" s="188"/>
      <c r="E3" s="188"/>
      <c r="F3" s="153"/>
      <c r="G3" s="118"/>
      <c r="H3" s="86"/>
      <c r="I3" s="86"/>
    </row>
    <row r="4" spans="1:9" ht="17.25" customHeight="1" x14ac:dyDescent="0.25">
      <c r="A4" s="350" t="s">
        <v>355</v>
      </c>
      <c r="B4" s="189"/>
      <c r="C4" s="189"/>
      <c r="D4" s="188"/>
      <c r="E4" s="188"/>
      <c r="F4" s="153"/>
      <c r="G4" s="118"/>
      <c r="H4" s="86"/>
      <c r="I4" s="86"/>
    </row>
    <row r="5" spans="1:9" ht="15" customHeight="1" x14ac:dyDescent="0.25">
      <c r="A5" s="349" t="s">
        <v>225</v>
      </c>
      <c r="B5" s="189"/>
      <c r="C5" s="189"/>
      <c r="D5" s="188"/>
      <c r="E5" s="188"/>
      <c r="F5" s="153"/>
      <c r="G5" s="118"/>
      <c r="H5" s="86"/>
      <c r="I5" s="86"/>
    </row>
    <row r="6" spans="1:9" ht="17.25" customHeight="1" x14ac:dyDescent="0.25">
      <c r="A6" s="193" t="s">
        <v>326</v>
      </c>
      <c r="B6" s="189"/>
      <c r="C6" s="189"/>
      <c r="D6" s="188"/>
      <c r="E6" s="188"/>
      <c r="F6" s="153"/>
      <c r="G6" s="118"/>
      <c r="H6" s="86"/>
      <c r="I6" s="86"/>
    </row>
    <row r="7" spans="1:9" ht="17.25" customHeight="1" thickBot="1" x14ac:dyDescent="0.3">
      <c r="A7" s="190" t="s">
        <v>325</v>
      </c>
      <c r="B7" s="189"/>
      <c r="C7" s="189"/>
      <c r="D7" s="188"/>
      <c r="E7" s="188"/>
      <c r="F7" s="153"/>
      <c r="G7" s="118"/>
      <c r="H7" s="86"/>
      <c r="I7" s="86"/>
    </row>
    <row r="8" spans="1:9" ht="31.5" customHeight="1" thickBot="1" x14ac:dyDescent="0.3">
      <c r="A8" s="329" t="s">
        <v>324</v>
      </c>
      <c r="B8" s="348" t="s">
        <v>223</v>
      </c>
      <c r="C8" s="189"/>
      <c r="D8" s="188"/>
      <c r="E8" s="188"/>
      <c r="F8" s="153"/>
      <c r="G8" s="118"/>
      <c r="H8" s="86"/>
      <c r="I8" s="86"/>
    </row>
    <row r="9" spans="1:9" ht="31.5" customHeight="1" thickBot="1" x14ac:dyDescent="0.3">
      <c r="A9" s="329" t="s">
        <v>267</v>
      </c>
      <c r="B9" s="347" t="s">
        <v>221</v>
      </c>
      <c r="C9" s="189"/>
      <c r="D9" s="188"/>
      <c r="E9" s="188"/>
      <c r="F9" s="153"/>
      <c r="G9" s="118"/>
      <c r="H9" s="86"/>
      <c r="I9" s="86"/>
    </row>
    <row r="10" spans="1:9" ht="29.25" customHeight="1" x14ac:dyDescent="0.25">
      <c r="A10" s="588" t="s">
        <v>323</v>
      </c>
      <c r="B10" s="588"/>
      <c r="C10" s="189"/>
      <c r="D10" s="188"/>
      <c r="E10" s="188"/>
      <c r="F10" s="153"/>
      <c r="G10" s="118"/>
      <c r="H10" s="86"/>
      <c r="I10" s="86"/>
    </row>
    <row r="11" spans="1:9" ht="12.75" customHeight="1" x14ac:dyDescent="0.25">
      <c r="A11" s="190"/>
      <c r="B11" s="189"/>
      <c r="C11" s="189"/>
      <c r="D11" s="188"/>
      <c r="E11" s="188"/>
      <c r="F11" s="153"/>
      <c r="G11" s="118"/>
      <c r="H11" s="86"/>
      <c r="I11" s="86"/>
    </row>
    <row r="12" spans="1:9" x14ac:dyDescent="0.2">
      <c r="A12" s="187"/>
      <c r="B12" s="186"/>
      <c r="C12" s="186"/>
      <c r="D12" s="185"/>
      <c r="E12" s="86"/>
      <c r="F12" s="153"/>
      <c r="G12" s="118"/>
    </row>
    <row r="13" spans="1:9" ht="15.75" x14ac:dyDescent="0.25">
      <c r="A13" s="155" t="s">
        <v>322</v>
      </c>
      <c r="B13" s="186"/>
      <c r="C13" s="186"/>
      <c r="D13" s="185"/>
      <c r="E13" s="86"/>
      <c r="F13" s="153"/>
      <c r="G13" s="86"/>
    </row>
    <row r="14" spans="1:9" ht="15.75" x14ac:dyDescent="0.25">
      <c r="A14" s="155" t="s">
        <v>321</v>
      </c>
      <c r="B14" s="184"/>
      <c r="C14" s="184"/>
      <c r="D14" s="86"/>
      <c r="E14" s="153" t="s">
        <v>220</v>
      </c>
      <c r="F14" s="153"/>
      <c r="G14" s="118"/>
    </row>
    <row r="15" spans="1:9" x14ac:dyDescent="0.2">
      <c r="A15" s="122"/>
      <c r="B15" s="86"/>
      <c r="C15" s="86"/>
      <c r="D15" s="86"/>
      <c r="E15" s="151" t="s">
        <v>219</v>
      </c>
      <c r="F15" s="153"/>
    </row>
    <row r="16" spans="1:9" ht="20.100000000000001" customHeight="1" x14ac:dyDescent="0.2">
      <c r="A16" s="312" t="s">
        <v>292</v>
      </c>
      <c r="B16" s="86"/>
      <c r="C16" s="86"/>
      <c r="E16" s="86"/>
      <c r="F16" s="153"/>
      <c r="G16" s="86"/>
    </row>
    <row r="17" spans="1:7" ht="20.100000000000001" customHeight="1" thickBot="1" x14ac:dyDescent="0.25">
      <c r="A17" s="118" t="s">
        <v>320</v>
      </c>
      <c r="B17" s="174"/>
      <c r="C17" s="174"/>
      <c r="D17" s="346"/>
      <c r="E17" s="172" t="s">
        <v>216</v>
      </c>
      <c r="F17" s="153"/>
      <c r="G17" s="86"/>
    </row>
    <row r="18" spans="1:7" ht="20.100000000000001" customHeight="1" thickTop="1" x14ac:dyDescent="0.2">
      <c r="A18" s="147"/>
      <c r="B18" s="174"/>
      <c r="C18" s="174"/>
      <c r="D18" s="174"/>
      <c r="E18" s="153"/>
      <c r="F18" s="153"/>
    </row>
    <row r="19" spans="1:7" ht="20.100000000000001" customHeight="1" thickBot="1" x14ac:dyDescent="0.25">
      <c r="A19" s="126" t="s">
        <v>354</v>
      </c>
      <c r="B19" s="345">
        <f>+D17*0.01112</f>
        <v>0</v>
      </c>
      <c r="C19" s="174"/>
      <c r="D19" s="341">
        <f>+B19</f>
        <v>0</v>
      </c>
      <c r="E19" s="172" t="s">
        <v>1</v>
      </c>
      <c r="F19" s="153"/>
      <c r="G19" s="86"/>
    </row>
    <row r="20" spans="1:7" ht="20.100000000000001" customHeight="1" thickTop="1" x14ac:dyDescent="0.2">
      <c r="A20" s="147"/>
      <c r="B20" s="174"/>
      <c r="C20" s="174"/>
      <c r="D20" s="174"/>
      <c r="E20" s="153"/>
      <c r="F20" s="153"/>
      <c r="G20" s="86"/>
    </row>
    <row r="21" spans="1:7" ht="20.100000000000001" customHeight="1" x14ac:dyDescent="0.2">
      <c r="A21" s="126" t="s">
        <v>260</v>
      </c>
      <c r="B21" s="323"/>
      <c r="C21" s="323"/>
      <c r="D21" s="174"/>
      <c r="E21" s="86"/>
      <c r="F21" s="153"/>
      <c r="G21" s="118"/>
    </row>
    <row r="22" spans="1:7" ht="20.100000000000001" customHeight="1" thickBot="1" x14ac:dyDescent="0.25">
      <c r="A22" s="126" t="s">
        <v>290</v>
      </c>
      <c r="B22" s="342"/>
      <c r="C22" s="174"/>
      <c r="D22" s="344">
        <f>+B22</f>
        <v>0</v>
      </c>
      <c r="E22" s="172" t="s">
        <v>213</v>
      </c>
      <c r="F22" s="153"/>
      <c r="G22" s="118"/>
    </row>
    <row r="23" spans="1:7" ht="20.100000000000001" customHeight="1" thickTop="1" x14ac:dyDescent="0.2">
      <c r="A23" s="321"/>
      <c r="B23" s="174"/>
      <c r="C23" s="174"/>
      <c r="D23" s="174"/>
      <c r="E23" s="153"/>
      <c r="F23" s="153"/>
      <c r="G23" s="118"/>
    </row>
    <row r="24" spans="1:7" ht="20.100000000000001" customHeight="1" thickBot="1" x14ac:dyDescent="0.25">
      <c r="A24" s="118" t="s">
        <v>353</v>
      </c>
      <c r="B24" s="174"/>
      <c r="C24" s="174"/>
      <c r="D24" s="341">
        <f>+D17+D19+D22</f>
        <v>0</v>
      </c>
      <c r="E24" s="172" t="s">
        <v>188</v>
      </c>
      <c r="F24" s="153"/>
      <c r="G24" s="118"/>
    </row>
    <row r="25" spans="1:7" ht="24" customHeight="1" thickTop="1" x14ac:dyDescent="0.2">
      <c r="A25" s="312" t="s">
        <v>212</v>
      </c>
      <c r="B25" s="174"/>
      <c r="C25" s="174"/>
      <c r="D25" s="174" t="s">
        <v>3</v>
      </c>
      <c r="E25" s="153" t="s">
        <v>3</v>
      </c>
      <c r="F25" s="153"/>
      <c r="G25" s="118"/>
    </row>
    <row r="26" spans="1:7" ht="24" customHeight="1" thickBot="1" x14ac:dyDescent="0.25">
      <c r="A26" s="118" t="s">
        <v>286</v>
      </c>
      <c r="B26" s="174"/>
      <c r="C26" s="174"/>
      <c r="D26" s="343"/>
      <c r="E26" s="172" t="s">
        <v>209</v>
      </c>
      <c r="F26" s="153"/>
      <c r="G26" s="86"/>
    </row>
    <row r="27" spans="1:7" ht="24" customHeight="1" thickTop="1" thickBot="1" x14ac:dyDescent="0.25">
      <c r="A27" s="118" t="s">
        <v>285</v>
      </c>
      <c r="B27" s="342"/>
      <c r="C27" s="174"/>
      <c r="D27" s="319"/>
      <c r="E27" s="153" t="s">
        <v>207</v>
      </c>
      <c r="F27" s="153"/>
      <c r="G27" s="86"/>
    </row>
    <row r="28" spans="1:7" ht="24" customHeight="1" thickTop="1" thickBot="1" x14ac:dyDescent="0.25">
      <c r="A28" s="118" t="s">
        <v>256</v>
      </c>
      <c r="B28" s="174"/>
      <c r="C28" s="174"/>
      <c r="D28" s="338">
        <f>+D26+B27</f>
        <v>0</v>
      </c>
      <c r="E28" s="172" t="s">
        <v>194</v>
      </c>
      <c r="F28" s="153"/>
      <c r="G28" s="86"/>
    </row>
    <row r="29" spans="1:7" ht="20.100000000000001" customHeight="1" thickTop="1" thickBot="1" x14ac:dyDescent="0.25">
      <c r="A29" s="126" t="s">
        <v>284</v>
      </c>
      <c r="B29" s="342"/>
      <c r="C29" s="174"/>
      <c r="D29" s="319" t="s">
        <v>3</v>
      </c>
      <c r="E29" s="172" t="s">
        <v>204</v>
      </c>
      <c r="F29" s="153"/>
      <c r="G29" s="118"/>
    </row>
    <row r="30" spans="1:7" ht="20.100000000000001" customHeight="1" thickTop="1" thickBot="1" x14ac:dyDescent="0.25">
      <c r="A30" s="126" t="s">
        <v>283</v>
      </c>
      <c r="B30" s="342"/>
      <c r="C30" s="174"/>
      <c r="D30" s="341">
        <f>+B29+B30</f>
        <v>0</v>
      </c>
      <c r="E30" s="172" t="s">
        <v>202</v>
      </c>
      <c r="F30" s="153"/>
      <c r="G30" s="86"/>
    </row>
    <row r="31" spans="1:7" ht="20.100000000000001" customHeight="1" thickTop="1" x14ac:dyDescent="0.2">
      <c r="A31" s="127"/>
      <c r="B31" s="316"/>
      <c r="C31" s="174"/>
      <c r="D31" s="173"/>
      <c r="E31" s="153"/>
      <c r="F31" s="153"/>
      <c r="G31" s="118"/>
    </row>
    <row r="32" spans="1:7" ht="20.100000000000001" customHeight="1" thickBot="1" x14ac:dyDescent="0.25">
      <c r="A32" s="126" t="s">
        <v>24</v>
      </c>
      <c r="B32" s="174"/>
      <c r="C32" s="174"/>
      <c r="D32" s="337">
        <f>+D28+D30</f>
        <v>0</v>
      </c>
      <c r="E32" s="172" t="s">
        <v>201</v>
      </c>
      <c r="F32" s="153"/>
      <c r="G32" s="118"/>
    </row>
    <row r="33" spans="1:7" ht="20.100000000000001" customHeight="1" thickTop="1" x14ac:dyDescent="0.2">
      <c r="A33" s="127"/>
      <c r="B33" s="174"/>
      <c r="C33" s="174"/>
      <c r="D33" s="316"/>
      <c r="E33" s="153" t="s">
        <v>3</v>
      </c>
      <c r="F33" s="153"/>
      <c r="G33" s="118"/>
    </row>
    <row r="34" spans="1:7" ht="17.100000000000001" customHeight="1" thickBot="1" x14ac:dyDescent="0.25">
      <c r="A34" s="126" t="s">
        <v>253</v>
      </c>
      <c r="B34" s="174"/>
      <c r="C34" s="118"/>
      <c r="D34" s="339" t="e">
        <f>D24/D32</f>
        <v>#DIV/0!</v>
      </c>
      <c r="E34" s="172" t="s">
        <v>192</v>
      </c>
      <c r="F34" s="153"/>
      <c r="G34" s="118"/>
    </row>
    <row r="35" spans="1:7" ht="20.100000000000001" customHeight="1" thickTop="1" x14ac:dyDescent="0.2">
      <c r="A35" s="127"/>
      <c r="B35" s="174"/>
      <c r="C35" s="174"/>
      <c r="D35" s="174"/>
      <c r="E35" s="153"/>
      <c r="F35" s="153"/>
      <c r="G35" s="118"/>
    </row>
    <row r="36" spans="1:7" ht="20.100000000000001" customHeight="1" thickBot="1" x14ac:dyDescent="0.25">
      <c r="A36" s="126" t="s">
        <v>199</v>
      </c>
      <c r="B36" s="314"/>
      <c r="C36" s="314"/>
      <c r="D36" s="337">
        <f>+D32</f>
        <v>0</v>
      </c>
      <c r="E36" s="172" t="s">
        <v>7</v>
      </c>
      <c r="F36" s="153"/>
      <c r="G36" s="118"/>
    </row>
    <row r="37" spans="1:7" ht="20.100000000000001" customHeight="1" thickTop="1" thickBot="1" x14ac:dyDescent="0.25">
      <c r="A37" s="126" t="s">
        <v>252</v>
      </c>
      <c r="B37" s="340">
        <f>-B29</f>
        <v>0</v>
      </c>
      <c r="C37" s="314"/>
      <c r="D37" s="173"/>
      <c r="E37" s="153"/>
      <c r="F37" s="153"/>
      <c r="G37" s="118"/>
    </row>
    <row r="38" spans="1:7" ht="20.100000000000001" customHeight="1" thickTop="1" thickBot="1" x14ac:dyDescent="0.25">
      <c r="A38" s="126" t="s">
        <v>251</v>
      </c>
      <c r="B38" s="340">
        <f>-B30</f>
        <v>0</v>
      </c>
      <c r="C38" s="314"/>
      <c r="D38" s="337">
        <f>+B37+B38</f>
        <v>0</v>
      </c>
      <c r="E38" s="172" t="s">
        <v>352</v>
      </c>
      <c r="F38" s="153"/>
      <c r="G38" s="118"/>
    </row>
    <row r="39" spans="1:7" ht="20.100000000000001" customHeight="1" thickTop="1" x14ac:dyDescent="0.2">
      <c r="A39" s="118"/>
      <c r="B39" s="314"/>
      <c r="C39" s="314"/>
      <c r="D39" s="173"/>
      <c r="E39" s="153"/>
      <c r="F39" s="153"/>
      <c r="G39" s="118"/>
    </row>
    <row r="40" spans="1:7" ht="20.100000000000001" customHeight="1" thickBot="1" x14ac:dyDescent="0.25">
      <c r="A40" s="118" t="s">
        <v>195</v>
      </c>
      <c r="B40" s="314"/>
      <c r="C40" s="314"/>
      <c r="D40" s="337">
        <f>D36+D38</f>
        <v>0</v>
      </c>
      <c r="E40" s="172" t="s">
        <v>194</v>
      </c>
      <c r="F40" s="153"/>
      <c r="G40" s="118"/>
    </row>
    <row r="41" spans="1:7" ht="20.100000000000001" customHeight="1" thickTop="1" x14ac:dyDescent="0.2">
      <c r="A41" s="122"/>
      <c r="B41" s="174" t="s">
        <v>3</v>
      </c>
      <c r="C41" s="174"/>
      <c r="D41" s="174" t="s">
        <v>3</v>
      </c>
      <c r="E41" s="153" t="s">
        <v>3</v>
      </c>
      <c r="F41" s="153"/>
      <c r="G41" s="86"/>
    </row>
    <row r="42" spans="1:7" ht="20.100000000000001" customHeight="1" thickBot="1" x14ac:dyDescent="0.25">
      <c r="A42" s="118" t="s">
        <v>253</v>
      </c>
      <c r="B42" s="174" t="s">
        <v>3</v>
      </c>
      <c r="C42" s="174"/>
      <c r="D42" s="339" t="e">
        <f>+D34</f>
        <v>#DIV/0!</v>
      </c>
      <c r="E42" s="172" t="s">
        <v>192</v>
      </c>
      <c r="F42" s="153"/>
      <c r="G42" s="118"/>
    </row>
    <row r="43" spans="1:7" ht="20.100000000000001" customHeight="1" thickTop="1" x14ac:dyDescent="0.2">
      <c r="A43" s="86"/>
      <c r="B43" s="174"/>
      <c r="C43" s="174"/>
      <c r="D43" s="174"/>
      <c r="E43" s="153"/>
      <c r="F43" s="153"/>
      <c r="G43" s="118"/>
    </row>
    <row r="44" spans="1:7" ht="20.100000000000001" customHeight="1" thickBot="1" x14ac:dyDescent="0.25">
      <c r="A44" s="118" t="s">
        <v>191</v>
      </c>
      <c r="B44" s="174"/>
      <c r="C44" s="174"/>
      <c r="D44" s="337" t="e">
        <f>D42*D40</f>
        <v>#DIV/0!</v>
      </c>
      <c r="E44" s="172" t="s">
        <v>7</v>
      </c>
      <c r="F44" s="153"/>
      <c r="G44" s="86"/>
    </row>
    <row r="45" spans="1:7" ht="20.100000000000001" customHeight="1" thickTop="1" x14ac:dyDescent="0.2">
      <c r="A45" s="118"/>
      <c r="B45" s="174"/>
      <c r="C45" s="174"/>
      <c r="D45" s="173"/>
      <c r="E45" s="153"/>
      <c r="F45" s="153"/>
      <c r="G45" s="118"/>
    </row>
    <row r="46" spans="1:7" ht="20.100000000000001" customHeight="1" x14ac:dyDescent="0.2">
      <c r="A46" s="312" t="s">
        <v>190</v>
      </c>
      <c r="B46" s="174"/>
      <c r="C46" s="174"/>
      <c r="D46" s="173" t="s">
        <v>3</v>
      </c>
      <c r="E46" s="153" t="s">
        <v>3</v>
      </c>
      <c r="F46" s="118"/>
      <c r="G46" s="86"/>
    </row>
    <row r="47" spans="1:7" ht="20.100000000000001" customHeight="1" x14ac:dyDescent="0.2">
      <c r="A47" s="118" t="s">
        <v>351</v>
      </c>
      <c r="B47" s="174"/>
      <c r="C47" s="174"/>
      <c r="D47" s="338">
        <f>+D24</f>
        <v>0</v>
      </c>
      <c r="E47" s="172" t="s">
        <v>188</v>
      </c>
      <c r="F47" s="118"/>
      <c r="G47" s="86"/>
    </row>
    <row r="48" spans="1:7" ht="20.100000000000001" customHeight="1" thickBot="1" x14ac:dyDescent="0.25">
      <c r="A48" s="118" t="s">
        <v>248</v>
      </c>
      <c r="B48" s="174"/>
      <c r="C48" s="174"/>
      <c r="D48" s="337" t="e">
        <f>D42*D38</f>
        <v>#DIV/0!</v>
      </c>
      <c r="E48" s="172" t="s">
        <v>186</v>
      </c>
      <c r="F48" s="86"/>
      <c r="G48" s="86"/>
    </row>
    <row r="49" spans="1:10" ht="20.100000000000001" customHeight="1" thickTop="1" thickBot="1" x14ac:dyDescent="0.25">
      <c r="A49" s="118" t="s">
        <v>183</v>
      </c>
      <c r="B49" s="174"/>
      <c r="C49" s="174"/>
      <c r="D49" s="336" t="e">
        <f>D47+D48</f>
        <v>#DIV/0!</v>
      </c>
      <c r="E49" s="172" t="s">
        <v>184</v>
      </c>
      <c r="F49" s="86"/>
      <c r="G49" s="86"/>
    </row>
    <row r="50" spans="1:10" ht="20.100000000000001" customHeight="1" thickTop="1" x14ac:dyDescent="0.25">
      <c r="A50" s="90"/>
      <c r="B50" s="174"/>
      <c r="C50" s="174"/>
      <c r="D50" s="331"/>
      <c r="E50" s="153"/>
      <c r="F50" s="86"/>
      <c r="G50" s="86"/>
    </row>
    <row r="51" spans="1:10" ht="20.100000000000001" customHeight="1" x14ac:dyDescent="0.25">
      <c r="A51" s="98"/>
      <c r="B51" s="335"/>
      <c r="C51" s="335"/>
      <c r="D51" s="335" t="s">
        <v>3</v>
      </c>
      <c r="E51" s="153"/>
      <c r="F51" s="86"/>
      <c r="G51" s="86"/>
    </row>
    <row r="52" spans="1:10" ht="20.100000000000001" customHeight="1" x14ac:dyDescent="0.2">
      <c r="B52" s="86"/>
      <c r="C52" s="86"/>
      <c r="D52" s="86"/>
      <c r="E52" s="195"/>
      <c r="F52" s="86"/>
      <c r="G52" s="86"/>
    </row>
    <row r="53" spans="1:10" ht="15.75" x14ac:dyDescent="0.25">
      <c r="A53" s="101" t="s">
        <v>181</v>
      </c>
      <c r="B53" s="89"/>
      <c r="C53" s="89"/>
      <c r="D53" s="99"/>
      <c r="E53" s="99"/>
      <c r="F53" s="99"/>
      <c r="G53" s="99"/>
      <c r="H53" s="99"/>
      <c r="I53" s="99"/>
      <c r="J53" s="99"/>
    </row>
    <row r="54" spans="1:10" ht="15.75" x14ac:dyDescent="0.25">
      <c r="A54" s="90"/>
      <c r="B54" s="89"/>
      <c r="C54" s="89"/>
      <c r="D54" s="99"/>
      <c r="E54" s="99"/>
      <c r="F54" s="99"/>
      <c r="G54" s="99"/>
      <c r="H54" s="99"/>
      <c r="I54" s="99"/>
      <c r="J54" s="99"/>
    </row>
    <row r="55" spans="1:10" ht="20.100000000000001" customHeight="1" x14ac:dyDescent="0.25">
      <c r="A55" s="90" t="s">
        <v>317</v>
      </c>
      <c r="B55" s="89"/>
      <c r="C55" s="89"/>
      <c r="D55" s="99"/>
      <c r="E55" s="99"/>
      <c r="F55" s="99"/>
      <c r="G55" s="99"/>
      <c r="H55" s="99"/>
      <c r="I55" s="99"/>
      <c r="J55" s="99"/>
    </row>
    <row r="56" spans="1:10" ht="20.100000000000001" customHeight="1" x14ac:dyDescent="0.25">
      <c r="A56" s="90" t="s">
        <v>177</v>
      </c>
      <c r="B56" s="99"/>
      <c r="C56" s="99"/>
      <c r="D56" s="99"/>
      <c r="E56" s="99"/>
      <c r="F56" s="99"/>
      <c r="G56" s="99"/>
      <c r="H56" s="99"/>
      <c r="I56" s="99"/>
      <c r="J56" s="99"/>
    </row>
    <row r="57" spans="1:10" ht="20.100000000000001" customHeight="1" x14ac:dyDescent="0.25">
      <c r="A57" s="90" t="s">
        <v>316</v>
      </c>
      <c r="B57" s="99"/>
      <c r="C57" s="99"/>
      <c r="D57" s="99"/>
      <c r="E57" s="99"/>
      <c r="F57" s="99"/>
      <c r="G57" s="99"/>
      <c r="H57" s="99"/>
      <c r="I57" s="99"/>
      <c r="J57" s="99"/>
    </row>
    <row r="58" spans="1:10" ht="20.100000000000001" customHeight="1" x14ac:dyDescent="0.25">
      <c r="A58" s="98" t="s">
        <v>315</v>
      </c>
      <c r="B58" s="99"/>
      <c r="C58" s="99"/>
      <c r="D58" s="99"/>
      <c r="E58" s="99"/>
      <c r="F58" s="99"/>
      <c r="G58" s="99"/>
      <c r="H58" s="99"/>
      <c r="I58" s="99"/>
      <c r="J58" s="99"/>
    </row>
    <row r="59" spans="1:10" ht="20.100000000000001" customHeight="1" x14ac:dyDescent="0.25">
      <c r="A59" s="98" t="s">
        <v>350</v>
      </c>
      <c r="B59" s="99"/>
      <c r="C59" s="99"/>
      <c r="D59" s="99"/>
      <c r="E59" s="99"/>
      <c r="F59" s="99"/>
      <c r="G59" s="99"/>
      <c r="H59" s="99"/>
      <c r="I59" s="99"/>
      <c r="J59" s="99"/>
    </row>
    <row r="60" spans="1:10" ht="20.100000000000001" customHeight="1" x14ac:dyDescent="0.25">
      <c r="A60" s="90" t="s">
        <v>313</v>
      </c>
      <c r="B60" s="99"/>
      <c r="C60" s="99"/>
      <c r="D60" s="99"/>
      <c r="E60" s="99"/>
      <c r="F60" s="99"/>
      <c r="G60" s="99"/>
      <c r="H60" s="99"/>
      <c r="I60" s="99"/>
      <c r="J60" s="99"/>
    </row>
    <row r="61" spans="1:10" ht="20.100000000000001" customHeight="1" x14ac:dyDescent="0.25">
      <c r="A61" s="90"/>
      <c r="B61" s="99"/>
      <c r="C61" s="99"/>
      <c r="D61" s="99"/>
      <c r="E61" s="99"/>
      <c r="F61" s="99"/>
      <c r="G61" s="99"/>
      <c r="H61" s="99"/>
      <c r="I61" s="99"/>
      <c r="J61" s="99"/>
    </row>
    <row r="62" spans="1:10" ht="20.100000000000001" customHeight="1" x14ac:dyDescent="0.25">
      <c r="A62" s="90" t="s">
        <v>311</v>
      </c>
      <c r="B62" s="99"/>
      <c r="C62" s="99"/>
      <c r="D62" s="99"/>
      <c r="E62" s="99"/>
      <c r="F62" s="99"/>
      <c r="G62" s="99"/>
      <c r="H62" s="99"/>
      <c r="I62" s="99"/>
      <c r="J62" s="99"/>
    </row>
    <row r="63" spans="1:10" ht="20.100000000000001" customHeight="1" x14ac:dyDescent="0.25">
      <c r="A63" s="308" t="s">
        <v>310</v>
      </c>
      <c r="B63" s="99"/>
      <c r="C63" s="99"/>
      <c r="D63" s="99"/>
      <c r="E63" s="99"/>
      <c r="F63" s="99"/>
      <c r="G63" s="99"/>
      <c r="H63" s="99"/>
      <c r="I63" s="99"/>
      <c r="J63" s="99"/>
    </row>
    <row r="64" spans="1:10" ht="20.100000000000001" customHeight="1" x14ac:dyDescent="0.25">
      <c r="A64" s="90"/>
      <c r="B64" s="99"/>
      <c r="C64" s="99"/>
      <c r="D64" s="99"/>
      <c r="E64" s="99"/>
      <c r="F64" s="99"/>
      <c r="G64" s="99"/>
      <c r="H64" s="99"/>
      <c r="I64" s="99"/>
      <c r="J64" s="99"/>
    </row>
    <row r="65" spans="1:10" ht="20.100000000000001" customHeight="1" x14ac:dyDescent="0.25">
      <c r="A65" s="90" t="s">
        <v>309</v>
      </c>
      <c r="B65" s="99"/>
      <c r="C65" s="99"/>
      <c r="D65" s="99"/>
      <c r="E65" s="99"/>
      <c r="F65" s="99"/>
      <c r="G65" s="99"/>
      <c r="H65" s="99"/>
      <c r="I65" s="99"/>
      <c r="J65" s="99"/>
    </row>
    <row r="66" spans="1:10" ht="20.100000000000001" customHeight="1" x14ac:dyDescent="0.25">
      <c r="A66" s="90" t="s">
        <v>308</v>
      </c>
      <c r="B66" s="99"/>
      <c r="C66" s="99"/>
      <c r="D66" s="99"/>
      <c r="E66" s="99"/>
      <c r="F66" s="99"/>
      <c r="G66" s="99"/>
      <c r="H66" s="99"/>
      <c r="I66" s="99"/>
      <c r="J66" s="99"/>
    </row>
    <row r="67" spans="1:10" ht="20.100000000000001" customHeight="1" x14ac:dyDescent="0.25">
      <c r="A67" s="90" t="s">
        <v>307</v>
      </c>
      <c r="B67" s="99"/>
      <c r="C67" s="99"/>
      <c r="D67" s="99"/>
      <c r="E67" s="99"/>
      <c r="F67" s="99"/>
      <c r="G67" s="99"/>
      <c r="H67" s="99"/>
      <c r="I67" s="99"/>
      <c r="J67" s="99"/>
    </row>
    <row r="68" spans="1:10" ht="20.100000000000001" customHeight="1" x14ac:dyDescent="0.2">
      <c r="A68" s="89"/>
      <c r="B68" s="99"/>
      <c r="C68" s="99"/>
      <c r="D68" s="99"/>
      <c r="E68" s="99"/>
      <c r="F68" s="99"/>
      <c r="G68" s="99"/>
      <c r="H68" s="99"/>
      <c r="I68" s="99"/>
      <c r="J68" s="99"/>
    </row>
    <row r="69" spans="1:10" ht="20.100000000000001" customHeight="1" x14ac:dyDescent="0.25">
      <c r="A69" s="334" t="s">
        <v>165</v>
      </c>
      <c r="B69" s="99"/>
      <c r="C69" s="99"/>
      <c r="D69" s="99"/>
      <c r="E69" s="99"/>
      <c r="F69" s="99"/>
      <c r="G69" s="99"/>
      <c r="H69" s="99"/>
      <c r="I69" s="99"/>
      <c r="J69" s="99"/>
    </row>
    <row r="70" spans="1:10" ht="20.100000000000001" customHeight="1" x14ac:dyDescent="0.25">
      <c r="A70" s="90" t="s">
        <v>349</v>
      </c>
      <c r="B70" s="99"/>
      <c r="C70" s="99"/>
      <c r="D70" s="99"/>
      <c r="E70" s="99"/>
      <c r="F70" s="99"/>
      <c r="G70" s="99"/>
      <c r="H70" s="99"/>
      <c r="I70" s="99"/>
      <c r="J70" s="99"/>
    </row>
    <row r="71" spans="1:10" ht="20.100000000000001" customHeight="1" x14ac:dyDescent="0.2">
      <c r="A71" s="89"/>
      <c r="B71" s="99"/>
      <c r="C71" s="99"/>
      <c r="D71" s="99"/>
      <c r="E71" s="99"/>
      <c r="F71" s="99"/>
      <c r="G71" s="99"/>
      <c r="H71" s="99"/>
      <c r="I71" s="99"/>
      <c r="J71" s="99"/>
    </row>
    <row r="72" spans="1:10" ht="20.100000000000001" customHeight="1" x14ac:dyDescent="0.25">
      <c r="A72" s="90" t="s">
        <v>306</v>
      </c>
      <c r="B72" s="99"/>
      <c r="C72" s="99"/>
      <c r="D72" s="99"/>
      <c r="E72" s="99"/>
      <c r="F72" s="99"/>
      <c r="G72" s="99"/>
      <c r="H72" s="99"/>
      <c r="I72" s="99"/>
      <c r="J72" s="99"/>
    </row>
    <row r="73" spans="1:10" ht="20.100000000000001" customHeight="1" x14ac:dyDescent="0.25">
      <c r="A73" s="90" t="s">
        <v>305</v>
      </c>
      <c r="B73" s="99"/>
      <c r="C73" s="99"/>
      <c r="D73" s="99"/>
      <c r="E73" s="99"/>
      <c r="F73" s="99"/>
      <c r="G73" s="99"/>
      <c r="H73" s="99"/>
      <c r="I73" s="99"/>
      <c r="J73" s="99"/>
    </row>
    <row r="74" spans="1:10" ht="20.100000000000001" customHeight="1" x14ac:dyDescent="0.25">
      <c r="A74" s="90" t="s">
        <v>304</v>
      </c>
      <c r="B74" s="99"/>
      <c r="C74" s="99"/>
      <c r="D74" s="99"/>
      <c r="E74" s="99"/>
      <c r="F74" s="99"/>
      <c r="G74" s="99"/>
      <c r="H74" s="99"/>
      <c r="I74" s="99"/>
      <c r="J74" s="99"/>
    </row>
    <row r="75" spans="1:10" ht="20.100000000000001" customHeight="1" x14ac:dyDescent="0.25">
      <c r="A75" s="90"/>
      <c r="B75" s="99"/>
      <c r="C75" s="99"/>
      <c r="D75" s="99"/>
      <c r="E75" s="99"/>
      <c r="F75" s="99"/>
      <c r="G75" s="99"/>
      <c r="H75" s="99"/>
      <c r="I75" s="99"/>
      <c r="J75" s="99"/>
    </row>
    <row r="76" spans="1:10" ht="20.100000000000001" customHeight="1" x14ac:dyDescent="0.25">
      <c r="A76" s="90" t="s">
        <v>303</v>
      </c>
      <c r="B76" s="99"/>
      <c r="C76" s="99"/>
      <c r="D76" s="99"/>
      <c r="E76" s="99"/>
      <c r="F76" s="99"/>
      <c r="G76" s="99"/>
      <c r="H76" s="99"/>
      <c r="I76" s="99"/>
      <c r="J76" s="99"/>
    </row>
    <row r="77" spans="1:10" ht="20.100000000000001" customHeight="1" x14ac:dyDescent="0.25">
      <c r="A77" s="90" t="s">
        <v>302</v>
      </c>
      <c r="B77" s="99"/>
      <c r="C77" s="99"/>
      <c r="D77" s="99"/>
      <c r="E77" s="99"/>
      <c r="F77" s="99"/>
      <c r="G77" s="99"/>
      <c r="H77" s="99"/>
      <c r="I77" s="99"/>
      <c r="J77" s="99"/>
    </row>
    <row r="78" spans="1:10" ht="20.100000000000001" customHeight="1" x14ac:dyDescent="0.25">
      <c r="A78" s="90"/>
      <c r="B78" s="99"/>
      <c r="C78" s="99"/>
      <c r="D78" s="99"/>
      <c r="E78" s="99"/>
      <c r="F78" s="99"/>
      <c r="G78" s="99"/>
      <c r="H78" s="99"/>
      <c r="I78" s="99"/>
      <c r="J78" s="99"/>
    </row>
    <row r="79" spans="1:10" ht="20.100000000000001" customHeight="1" x14ac:dyDescent="0.25">
      <c r="A79" s="90" t="s">
        <v>241</v>
      </c>
      <c r="B79" s="99"/>
      <c r="C79" s="99"/>
      <c r="D79" s="99"/>
      <c r="E79" s="99"/>
      <c r="F79" s="99"/>
      <c r="G79" s="99"/>
      <c r="H79" s="99"/>
      <c r="I79" s="99"/>
      <c r="J79" s="99"/>
    </row>
    <row r="80" spans="1:10" ht="20.100000000000001" customHeight="1" x14ac:dyDescent="0.25">
      <c r="A80" s="90"/>
      <c r="B80" s="99"/>
      <c r="C80" s="99"/>
      <c r="D80" s="99"/>
      <c r="E80" s="99"/>
      <c r="F80" s="99"/>
      <c r="G80" s="99"/>
      <c r="H80" s="99"/>
      <c r="I80" s="99"/>
      <c r="J80" s="99"/>
    </row>
    <row r="81" spans="1:10" ht="20.100000000000001" customHeight="1" x14ac:dyDescent="0.25">
      <c r="A81" s="90" t="s">
        <v>275</v>
      </c>
      <c r="B81" s="99"/>
      <c r="C81" s="99"/>
      <c r="D81" s="99"/>
      <c r="E81" s="99"/>
      <c r="F81" s="99"/>
      <c r="G81" s="99"/>
      <c r="H81" s="99"/>
      <c r="I81" s="99"/>
      <c r="J81" s="99"/>
    </row>
    <row r="82" spans="1:10" ht="20.100000000000001" customHeight="1" x14ac:dyDescent="0.25">
      <c r="A82" s="90" t="s">
        <v>274</v>
      </c>
      <c r="B82" s="99"/>
      <c r="C82" s="99"/>
      <c r="D82" s="99"/>
      <c r="E82" s="99"/>
      <c r="F82" s="99"/>
      <c r="G82" s="99"/>
      <c r="H82" s="99"/>
      <c r="I82" s="99"/>
      <c r="J82" s="99"/>
    </row>
    <row r="83" spans="1:10" ht="20.100000000000001" customHeight="1" x14ac:dyDescent="0.25">
      <c r="A83" s="90"/>
      <c r="B83" s="99"/>
      <c r="C83" s="99"/>
      <c r="D83" s="99"/>
      <c r="E83" s="99"/>
      <c r="F83" s="99"/>
      <c r="G83" s="99"/>
      <c r="H83" s="99"/>
      <c r="I83" s="99"/>
      <c r="J83" s="99"/>
    </row>
    <row r="84" spans="1:10" ht="20.100000000000001" customHeight="1" x14ac:dyDescent="0.25">
      <c r="A84" s="90" t="s">
        <v>348</v>
      </c>
      <c r="B84" s="99"/>
      <c r="C84" s="99"/>
      <c r="D84" s="99"/>
      <c r="E84" s="99"/>
      <c r="F84" s="99"/>
      <c r="G84" s="99"/>
      <c r="H84" s="99"/>
      <c r="I84" s="99"/>
      <c r="J84" s="99"/>
    </row>
    <row r="85" spans="1:10" ht="20.100000000000001" customHeight="1" x14ac:dyDescent="0.25">
      <c r="A85" s="90" t="s">
        <v>272</v>
      </c>
      <c r="B85" s="99"/>
      <c r="C85" s="99"/>
      <c r="D85" s="99"/>
      <c r="E85" s="99"/>
      <c r="F85" s="99"/>
      <c r="G85" s="99"/>
      <c r="H85" s="99"/>
      <c r="I85" s="99"/>
      <c r="J85" s="99"/>
    </row>
    <row r="86" spans="1:10" ht="20.100000000000001" customHeight="1" x14ac:dyDescent="0.25">
      <c r="A86" s="90"/>
      <c r="B86" s="99"/>
      <c r="C86" s="99"/>
      <c r="D86" s="99"/>
      <c r="E86" s="99"/>
      <c r="F86" s="99"/>
      <c r="G86" s="99"/>
      <c r="H86" s="99"/>
      <c r="I86" s="99"/>
      <c r="J86" s="99"/>
    </row>
    <row r="87" spans="1:10" ht="20.100000000000001" customHeight="1" x14ac:dyDescent="0.25">
      <c r="A87" s="90" t="s">
        <v>299</v>
      </c>
      <c r="B87" s="99"/>
      <c r="C87" s="99"/>
      <c r="D87" s="99"/>
      <c r="E87" s="99"/>
      <c r="F87" s="99"/>
      <c r="G87" s="99"/>
      <c r="H87" s="99"/>
      <c r="I87" s="99"/>
      <c r="J87" s="99"/>
    </row>
    <row r="88" spans="1:10" ht="20.100000000000001" customHeight="1" x14ac:dyDescent="0.25">
      <c r="A88" s="90" t="s">
        <v>298</v>
      </c>
      <c r="B88" s="99"/>
      <c r="C88" s="99"/>
      <c r="D88" s="99"/>
      <c r="E88" s="99"/>
      <c r="F88" s="99"/>
      <c r="G88" s="99"/>
      <c r="H88" s="99"/>
      <c r="I88" s="99"/>
      <c r="J88" s="99"/>
    </row>
    <row r="89" spans="1:10" ht="20.100000000000001" customHeight="1" x14ac:dyDescent="0.25">
      <c r="A89" s="90" t="s">
        <v>297</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347</v>
      </c>
      <c r="B91" s="99"/>
      <c r="C91" s="99"/>
      <c r="D91" s="99"/>
      <c r="E91" s="99"/>
      <c r="F91" s="99"/>
      <c r="G91" s="99"/>
      <c r="H91" s="99"/>
      <c r="I91" s="99"/>
      <c r="J91" s="99"/>
    </row>
    <row r="92" spans="1:10" ht="20.100000000000001" customHeight="1" x14ac:dyDescent="0.25">
      <c r="A92" s="90" t="s">
        <v>346</v>
      </c>
      <c r="B92" s="99"/>
      <c r="C92" s="99"/>
      <c r="D92" s="99"/>
      <c r="E92" s="99"/>
      <c r="F92" s="99"/>
      <c r="G92" s="99"/>
      <c r="H92" s="99"/>
      <c r="I92" s="99"/>
      <c r="J92" s="99"/>
    </row>
    <row r="93" spans="1:10" ht="20.100000000000001" customHeight="1" x14ac:dyDescent="0.25">
      <c r="A93" s="90"/>
      <c r="B93" s="99"/>
      <c r="C93" s="99"/>
      <c r="D93" s="99"/>
      <c r="E93" s="99"/>
      <c r="F93" s="99"/>
      <c r="G93" s="99"/>
      <c r="H93" s="99"/>
      <c r="I93" s="99"/>
      <c r="J93" s="99"/>
    </row>
    <row r="94" spans="1:10" ht="15.75" x14ac:dyDescent="0.25">
      <c r="A94" s="90" t="s">
        <v>345</v>
      </c>
      <c r="B94" s="99"/>
      <c r="C94" s="99"/>
      <c r="D94" s="99"/>
      <c r="E94" s="99"/>
      <c r="F94" s="99"/>
      <c r="G94" s="99"/>
      <c r="H94" s="99"/>
      <c r="I94" s="99"/>
      <c r="J94" s="99"/>
    </row>
    <row r="95" spans="1:10" ht="15.75" x14ac:dyDescent="0.25">
      <c r="A95" s="90" t="s">
        <v>344</v>
      </c>
      <c r="B95" s="99"/>
      <c r="C95" s="99"/>
      <c r="D95" s="99"/>
      <c r="E95" s="99"/>
      <c r="F95" s="99"/>
      <c r="G95" s="99"/>
      <c r="H95" s="99"/>
      <c r="I95" s="99"/>
      <c r="J95" s="99"/>
    </row>
    <row r="96" spans="1:10" ht="15.75" x14ac:dyDescent="0.25">
      <c r="A96" s="90" t="s">
        <v>143</v>
      </c>
      <c r="B96" s="99"/>
      <c r="C96" s="99"/>
      <c r="D96" s="99"/>
      <c r="E96" s="99"/>
      <c r="F96" s="99"/>
      <c r="G96" s="99"/>
      <c r="H96" s="99"/>
      <c r="I96" s="99"/>
      <c r="J96" s="99"/>
    </row>
    <row r="97" spans="1:10" ht="15" x14ac:dyDescent="0.2">
      <c r="A97" s="89"/>
      <c r="B97" s="99"/>
      <c r="C97" s="99"/>
      <c r="D97" s="99"/>
      <c r="E97" s="99"/>
      <c r="F97" s="99"/>
      <c r="G97" s="99"/>
      <c r="H97" s="99"/>
      <c r="I97" s="99"/>
      <c r="J97" s="99"/>
    </row>
    <row r="98" spans="1:10" ht="15.75" x14ac:dyDescent="0.25">
      <c r="A98" s="90" t="s">
        <v>343</v>
      </c>
      <c r="B98" s="99"/>
      <c r="C98" s="99"/>
      <c r="D98" s="99"/>
      <c r="E98" s="99"/>
      <c r="F98" s="99"/>
      <c r="G98" s="99"/>
      <c r="H98" s="99"/>
      <c r="I98" s="99"/>
      <c r="J98" s="99"/>
    </row>
    <row r="99" spans="1:10" ht="15.75" x14ac:dyDescent="0.25">
      <c r="A99" s="90" t="s">
        <v>342</v>
      </c>
      <c r="B99" s="99"/>
      <c r="C99" s="99"/>
      <c r="D99" s="99"/>
      <c r="E99" s="99"/>
      <c r="F99" s="99"/>
      <c r="G99" s="99"/>
      <c r="H99" s="99"/>
      <c r="I99" s="99"/>
      <c r="J99" s="99"/>
    </row>
    <row r="100" spans="1:10" x14ac:dyDescent="0.2">
      <c r="A100" s="122"/>
    </row>
    <row r="101" spans="1:10" x14ac:dyDescent="0.2">
      <c r="A101" s="169"/>
    </row>
  </sheetData>
  <mergeCells count="1">
    <mergeCell ref="A10:B10"/>
  </mergeCells>
  <printOptions horizontalCentered="1" verticalCentered="1"/>
  <pageMargins left="0.25" right="0.34" top="0.75" bottom="0.75" header="0.5" footer="0.5"/>
  <pageSetup scale="69" orientation="portrait" horizontalDpi="300" r:id="rId1"/>
  <headerFooter alignWithMargins="0"/>
  <colBreaks count="1" manualBreakCount="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F9D16-9C36-4BD8-86A8-0D39C39DE1EB}">
  <dimension ref="A1:J105"/>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98"/>
      <c r="H1" s="86"/>
      <c r="I1" s="86"/>
    </row>
    <row r="2" spans="1:9" ht="9" customHeight="1" x14ac:dyDescent="0.25">
      <c r="A2" s="196"/>
      <c r="B2" s="188"/>
      <c r="C2" s="188"/>
      <c r="D2" s="188"/>
      <c r="E2" s="188"/>
      <c r="F2" s="195"/>
      <c r="G2" s="198"/>
      <c r="H2" s="86"/>
      <c r="I2" s="86"/>
    </row>
    <row r="3" spans="1:9" ht="15" customHeight="1" x14ac:dyDescent="0.25">
      <c r="A3" s="351" t="s">
        <v>356</v>
      </c>
      <c r="B3" s="189"/>
      <c r="C3" s="189"/>
      <c r="D3" s="188"/>
      <c r="E3" s="188"/>
      <c r="F3" s="199"/>
      <c r="G3" s="198"/>
      <c r="H3" s="86"/>
      <c r="I3" s="86"/>
    </row>
    <row r="4" spans="1:9" ht="12.75" customHeight="1" x14ac:dyDescent="0.25">
      <c r="A4" s="350" t="s">
        <v>380</v>
      </c>
      <c r="B4" s="189"/>
      <c r="C4" s="189"/>
      <c r="D4" s="188"/>
      <c r="E4" s="188"/>
      <c r="F4" s="199"/>
      <c r="G4" s="198"/>
      <c r="H4" s="86"/>
      <c r="I4" s="86"/>
    </row>
    <row r="5" spans="1:9" ht="15" customHeight="1" x14ac:dyDescent="0.25">
      <c r="A5" s="349" t="s">
        <v>225</v>
      </c>
      <c r="B5" s="189"/>
      <c r="C5" s="189"/>
      <c r="D5" s="188"/>
      <c r="E5" s="188"/>
      <c r="F5" s="199"/>
      <c r="G5" s="198"/>
      <c r="H5" s="86"/>
      <c r="I5" s="86"/>
    </row>
    <row r="6" spans="1:9" ht="12.75" customHeight="1" x14ac:dyDescent="0.25">
      <c r="A6" s="368" t="s">
        <v>326</v>
      </c>
      <c r="B6" s="189"/>
      <c r="C6" s="189"/>
      <c r="D6" s="188"/>
      <c r="E6" s="188"/>
      <c r="F6" s="199"/>
      <c r="G6" s="198"/>
      <c r="H6" s="86"/>
      <c r="I6" s="86"/>
    </row>
    <row r="7" spans="1:9" ht="12.75" customHeight="1" x14ac:dyDescent="0.25">
      <c r="A7" s="190" t="s">
        <v>325</v>
      </c>
      <c r="B7" s="189"/>
      <c r="C7" s="189"/>
      <c r="D7" s="188"/>
      <c r="E7" s="188"/>
      <c r="F7" s="199"/>
      <c r="G7" s="198"/>
      <c r="H7" s="86"/>
      <c r="I7" s="86"/>
    </row>
    <row r="8" spans="1:9" x14ac:dyDescent="0.2">
      <c r="A8" s="187"/>
      <c r="B8" s="186"/>
      <c r="C8" s="186"/>
      <c r="D8" s="185"/>
      <c r="E8" s="86"/>
      <c r="F8" s="199"/>
      <c r="G8" s="198"/>
    </row>
    <row r="9" spans="1:9" ht="15.75" x14ac:dyDescent="0.25">
      <c r="A9" s="155" t="s">
        <v>322</v>
      </c>
      <c r="B9" s="186"/>
      <c r="C9" s="186"/>
      <c r="D9" s="185"/>
      <c r="E9" s="86"/>
      <c r="F9" s="199"/>
      <c r="G9" s="86"/>
    </row>
    <row r="10" spans="1:9" ht="15.75" x14ac:dyDescent="0.25">
      <c r="A10" s="155" t="s">
        <v>321</v>
      </c>
      <c r="B10" s="184"/>
      <c r="C10" s="184"/>
      <c r="D10" s="86"/>
      <c r="E10" s="199" t="s">
        <v>220</v>
      </c>
      <c r="F10" s="199"/>
      <c r="G10" s="198"/>
    </row>
    <row r="11" spans="1:9" x14ac:dyDescent="0.2">
      <c r="A11" s="122"/>
      <c r="B11" s="86"/>
      <c r="C11" s="86"/>
      <c r="D11" s="86"/>
      <c r="E11" s="203" t="s">
        <v>219</v>
      </c>
      <c r="F11" s="199"/>
    </row>
    <row r="12" spans="1:9" ht="20.100000000000001" customHeight="1" x14ac:dyDescent="0.2">
      <c r="A12" s="332" t="s">
        <v>292</v>
      </c>
      <c r="B12" s="86"/>
      <c r="C12" s="86"/>
      <c r="E12" s="86"/>
      <c r="F12" s="199"/>
      <c r="G12" s="86"/>
    </row>
    <row r="13" spans="1:9" ht="20.100000000000001" customHeight="1" thickBot="1" x14ac:dyDescent="0.25">
      <c r="A13" s="198" t="s">
        <v>320</v>
      </c>
      <c r="B13" s="335"/>
      <c r="C13" s="335"/>
      <c r="D13" s="365"/>
      <c r="E13" s="197" t="s">
        <v>216</v>
      </c>
      <c r="F13" s="199"/>
      <c r="G13" s="86"/>
    </row>
    <row r="14" spans="1:9" ht="20.100000000000001" customHeight="1" thickTop="1" x14ac:dyDescent="0.2">
      <c r="A14" s="147"/>
      <c r="B14" s="335"/>
      <c r="C14" s="335"/>
      <c r="D14" s="335"/>
      <c r="E14" s="199"/>
      <c r="F14" s="199"/>
    </row>
    <row r="15" spans="1:9" ht="20.100000000000001" customHeight="1" thickBot="1" x14ac:dyDescent="0.25">
      <c r="A15" s="126" t="s">
        <v>379</v>
      </c>
      <c r="B15" s="367">
        <f>+D13*0.01672</f>
        <v>0</v>
      </c>
      <c r="C15" s="335"/>
      <c r="D15" s="359">
        <f>+B15</f>
        <v>0</v>
      </c>
      <c r="E15" s="197" t="s">
        <v>1</v>
      </c>
      <c r="F15" s="199"/>
      <c r="G15" s="86"/>
    </row>
    <row r="16" spans="1:9" ht="20.100000000000001" customHeight="1" thickTop="1" x14ac:dyDescent="0.2">
      <c r="A16" s="147"/>
      <c r="B16" s="335"/>
      <c r="C16" s="335"/>
      <c r="D16" s="335"/>
      <c r="E16" s="199"/>
      <c r="F16" s="199"/>
      <c r="G16" s="86"/>
    </row>
    <row r="17" spans="1:7" ht="20.100000000000001" customHeight="1" x14ac:dyDescent="0.2">
      <c r="A17" s="126" t="s">
        <v>260</v>
      </c>
      <c r="B17" s="366"/>
      <c r="C17" s="366"/>
      <c r="D17" s="335"/>
      <c r="E17" s="86"/>
      <c r="F17" s="199"/>
      <c r="G17" s="198"/>
    </row>
    <row r="18" spans="1:7" ht="20.100000000000001" customHeight="1" thickBot="1" x14ac:dyDescent="0.25">
      <c r="A18" s="126" t="s">
        <v>290</v>
      </c>
      <c r="B18" s="360"/>
      <c r="C18" s="335"/>
      <c r="D18" s="365">
        <f>+B18</f>
        <v>0</v>
      </c>
      <c r="E18" s="197" t="s">
        <v>213</v>
      </c>
      <c r="F18" s="199"/>
      <c r="G18" s="198"/>
    </row>
    <row r="19" spans="1:7" ht="20.100000000000001" customHeight="1" thickTop="1" x14ac:dyDescent="0.2">
      <c r="A19" s="321"/>
      <c r="B19" s="335"/>
      <c r="C19" s="335"/>
      <c r="D19" s="335"/>
      <c r="E19" s="199"/>
      <c r="F19" s="199"/>
      <c r="G19" s="198"/>
    </row>
    <row r="20" spans="1:7" ht="20.100000000000001" customHeight="1" thickBot="1" x14ac:dyDescent="0.25">
      <c r="A20" s="126" t="s">
        <v>378</v>
      </c>
      <c r="B20" s="364"/>
      <c r="C20" s="335"/>
      <c r="D20" s="335" t="s">
        <v>3</v>
      </c>
      <c r="E20" s="197" t="s">
        <v>188</v>
      </c>
      <c r="F20" s="199"/>
      <c r="G20" s="198"/>
    </row>
    <row r="21" spans="1:7" ht="20.100000000000001" customHeight="1" thickTop="1" x14ac:dyDescent="0.2">
      <c r="A21" s="126" t="s">
        <v>377</v>
      </c>
      <c r="B21" s="335"/>
      <c r="C21" s="335"/>
      <c r="D21" s="335"/>
      <c r="E21" s="199"/>
      <c r="F21" s="199"/>
      <c r="G21" s="198"/>
    </row>
    <row r="22" spans="1:7" ht="20.100000000000001" customHeight="1" thickBot="1" x14ac:dyDescent="0.25">
      <c r="A22" s="126" t="s">
        <v>376</v>
      </c>
      <c r="B22" s="363">
        <f>B20*0</f>
        <v>0</v>
      </c>
      <c r="C22" s="335"/>
      <c r="D22" s="359">
        <f>0</f>
        <v>0</v>
      </c>
      <c r="E22" s="199" t="s">
        <v>188</v>
      </c>
      <c r="F22" s="199"/>
      <c r="G22" s="198"/>
    </row>
    <row r="23" spans="1:7" ht="20.100000000000001" customHeight="1" thickTop="1" x14ac:dyDescent="0.2">
      <c r="A23" s="126" t="s">
        <v>375</v>
      </c>
      <c r="B23" s="335"/>
      <c r="C23" s="335"/>
      <c r="D23" s="335"/>
      <c r="E23" s="199"/>
      <c r="F23" s="199"/>
      <c r="G23" s="86"/>
    </row>
    <row r="24" spans="1:7" ht="20.100000000000001" customHeight="1" thickBot="1" x14ac:dyDescent="0.25">
      <c r="A24" s="198"/>
      <c r="B24" s="358" t="s">
        <v>3</v>
      </c>
      <c r="C24" s="335"/>
      <c r="D24" s="359"/>
      <c r="E24" s="197"/>
      <c r="F24" s="199"/>
      <c r="G24" s="198"/>
    </row>
    <row r="25" spans="1:7" ht="20.100000000000001" customHeight="1" thickTop="1" thickBot="1" x14ac:dyDescent="0.25">
      <c r="A25" s="198" t="s">
        <v>353</v>
      </c>
      <c r="B25" s="335"/>
      <c r="C25" s="335"/>
      <c r="D25" s="359">
        <f>+D13+D15+D18+D22+D24</f>
        <v>0</v>
      </c>
      <c r="E25" s="197" t="s">
        <v>209</v>
      </c>
      <c r="F25" s="199"/>
      <c r="G25" s="198"/>
    </row>
    <row r="26" spans="1:7" ht="24" customHeight="1" thickTop="1" x14ac:dyDescent="0.2">
      <c r="A26" s="332" t="s">
        <v>212</v>
      </c>
      <c r="B26" s="335"/>
      <c r="C26" s="335"/>
      <c r="D26" s="335" t="s">
        <v>3</v>
      </c>
      <c r="E26" s="199" t="s">
        <v>3</v>
      </c>
      <c r="F26" s="199"/>
      <c r="G26" s="198"/>
    </row>
    <row r="27" spans="1:7" ht="24" customHeight="1" thickBot="1" x14ac:dyDescent="0.25">
      <c r="A27" s="198" t="s">
        <v>286</v>
      </c>
      <c r="B27" s="335"/>
      <c r="C27" s="335"/>
      <c r="D27" s="362"/>
      <c r="E27" s="197" t="s">
        <v>201</v>
      </c>
      <c r="F27" s="199"/>
      <c r="G27" s="86"/>
    </row>
    <row r="28" spans="1:7" ht="24" customHeight="1" thickTop="1" thickBot="1" x14ac:dyDescent="0.25">
      <c r="A28" s="198" t="s">
        <v>285</v>
      </c>
      <c r="B28" s="360"/>
      <c r="C28" s="335"/>
      <c r="D28" s="361"/>
      <c r="E28" s="199" t="s">
        <v>374</v>
      </c>
      <c r="F28" s="199"/>
      <c r="G28" s="86"/>
    </row>
    <row r="29" spans="1:7" ht="24" customHeight="1" thickTop="1" thickBot="1" x14ac:dyDescent="0.25">
      <c r="A29" s="198" t="s">
        <v>256</v>
      </c>
      <c r="B29" s="335"/>
      <c r="C29" s="335"/>
      <c r="D29" s="355">
        <f>+D27+B28</f>
        <v>0</v>
      </c>
      <c r="E29" s="197" t="s">
        <v>370</v>
      </c>
      <c r="F29" s="199"/>
      <c r="G29" s="86"/>
    </row>
    <row r="30" spans="1:7" ht="20.100000000000001" customHeight="1" thickTop="1" thickBot="1" x14ac:dyDescent="0.25">
      <c r="A30" s="126" t="s">
        <v>284</v>
      </c>
      <c r="B30" s="360"/>
      <c r="C30" s="335"/>
      <c r="D30" s="361" t="s">
        <v>3</v>
      </c>
      <c r="E30" s="197" t="s">
        <v>373</v>
      </c>
      <c r="F30" s="199"/>
      <c r="G30" s="198"/>
    </row>
    <row r="31" spans="1:7" ht="20.100000000000001" customHeight="1" thickTop="1" thickBot="1" x14ac:dyDescent="0.25">
      <c r="A31" s="126" t="s">
        <v>283</v>
      </c>
      <c r="B31" s="360"/>
      <c r="C31" s="335"/>
      <c r="D31" s="359">
        <f>+B30+B31</f>
        <v>0</v>
      </c>
      <c r="E31" s="197" t="s">
        <v>372</v>
      </c>
      <c r="F31" s="199"/>
      <c r="G31" s="86"/>
    </row>
    <row r="32" spans="1:7" ht="20.100000000000001" customHeight="1" thickTop="1" x14ac:dyDescent="0.2">
      <c r="A32" s="127"/>
      <c r="B32" s="358"/>
      <c r="C32" s="335"/>
      <c r="D32" s="355"/>
      <c r="E32" s="199"/>
      <c r="F32" s="199"/>
      <c r="G32" s="198"/>
    </row>
    <row r="33" spans="1:7" ht="20.100000000000001" customHeight="1" thickBot="1" x14ac:dyDescent="0.25">
      <c r="A33" s="126" t="s">
        <v>24</v>
      </c>
      <c r="B33" s="335"/>
      <c r="C33" s="335"/>
      <c r="D33" s="354">
        <f>+D29+D31</f>
        <v>0</v>
      </c>
      <c r="E33" s="197" t="s">
        <v>192</v>
      </c>
      <c r="F33" s="199"/>
      <c r="G33" s="198"/>
    </row>
    <row r="34" spans="1:7" ht="20.100000000000001" customHeight="1" thickTop="1" x14ac:dyDescent="0.2">
      <c r="A34" s="127"/>
      <c r="B34" s="335"/>
      <c r="C34" s="335"/>
      <c r="D34" s="358"/>
      <c r="E34" s="199" t="s">
        <v>3</v>
      </c>
      <c r="F34" s="199"/>
      <c r="G34" s="198"/>
    </row>
    <row r="35" spans="1:7" ht="17.100000000000001" customHeight="1" thickBot="1" x14ac:dyDescent="0.25">
      <c r="A35" s="126" t="s">
        <v>253</v>
      </c>
      <c r="B35" s="335"/>
      <c r="C35" s="86"/>
      <c r="D35" s="356" t="e">
        <f>D25/D33</f>
        <v>#DIV/0!</v>
      </c>
      <c r="E35" s="197" t="s">
        <v>7</v>
      </c>
      <c r="F35" s="199"/>
      <c r="G35" s="198"/>
    </row>
    <row r="36" spans="1:7" ht="20.100000000000001" customHeight="1" thickTop="1" x14ac:dyDescent="0.2">
      <c r="A36" s="127"/>
      <c r="B36" s="335"/>
      <c r="C36" s="335"/>
      <c r="D36" s="335"/>
      <c r="E36" s="199"/>
      <c r="F36" s="199"/>
      <c r="G36" s="198"/>
    </row>
    <row r="37" spans="1:7" ht="20.100000000000001" customHeight="1" thickBot="1" x14ac:dyDescent="0.25">
      <c r="A37" s="126" t="s">
        <v>199</v>
      </c>
      <c r="D37" s="354">
        <f>+D33</f>
        <v>0</v>
      </c>
      <c r="E37" s="197" t="s">
        <v>192</v>
      </c>
      <c r="F37" s="199"/>
      <c r="G37" s="198"/>
    </row>
    <row r="38" spans="1:7" ht="20.100000000000001" customHeight="1" thickTop="1" thickBot="1" x14ac:dyDescent="0.25">
      <c r="A38" s="126" t="s">
        <v>252</v>
      </c>
      <c r="B38" s="357">
        <f>-B30</f>
        <v>0</v>
      </c>
      <c r="D38" s="355"/>
      <c r="E38" s="199"/>
      <c r="F38" s="199"/>
      <c r="G38" s="198"/>
    </row>
    <row r="39" spans="1:7" ht="20.100000000000001" customHeight="1" thickTop="1" thickBot="1" x14ac:dyDescent="0.25">
      <c r="A39" s="126" t="s">
        <v>251</v>
      </c>
      <c r="B39" s="357">
        <f>-B31</f>
        <v>0</v>
      </c>
      <c r="D39" s="354">
        <f>+B38+B39</f>
        <v>0</v>
      </c>
      <c r="E39" s="197" t="s">
        <v>371</v>
      </c>
      <c r="F39" s="199"/>
      <c r="G39" s="198"/>
    </row>
    <row r="40" spans="1:7" ht="20.100000000000001" customHeight="1" thickTop="1" x14ac:dyDescent="0.2">
      <c r="A40" s="198"/>
      <c r="D40" s="355"/>
      <c r="E40" s="199"/>
      <c r="F40" s="199"/>
      <c r="G40" s="198"/>
    </row>
    <row r="41" spans="1:7" ht="20.100000000000001" customHeight="1" thickBot="1" x14ac:dyDescent="0.25">
      <c r="A41" s="198" t="s">
        <v>195</v>
      </c>
      <c r="D41" s="354">
        <f>D37+D39</f>
        <v>0</v>
      </c>
      <c r="E41" s="197" t="s">
        <v>370</v>
      </c>
      <c r="F41" s="199"/>
      <c r="G41" s="198"/>
    </row>
    <row r="42" spans="1:7" ht="20.100000000000001" customHeight="1" thickTop="1" x14ac:dyDescent="0.2">
      <c r="A42" s="122"/>
      <c r="B42" s="335" t="s">
        <v>3</v>
      </c>
      <c r="C42" s="335"/>
      <c r="D42" s="335" t="s">
        <v>3</v>
      </c>
      <c r="E42" s="199" t="s">
        <v>3</v>
      </c>
      <c r="F42" s="199"/>
      <c r="G42" s="86"/>
    </row>
    <row r="43" spans="1:7" ht="20.100000000000001" customHeight="1" thickBot="1" x14ac:dyDescent="0.25">
      <c r="A43" s="198" t="s">
        <v>253</v>
      </c>
      <c r="B43" s="335" t="s">
        <v>3</v>
      </c>
      <c r="C43" s="335"/>
      <c r="D43" s="356" t="e">
        <f>+D35</f>
        <v>#DIV/0!</v>
      </c>
      <c r="E43" s="197" t="s">
        <v>7</v>
      </c>
      <c r="F43" s="199"/>
      <c r="G43" s="198"/>
    </row>
    <row r="44" spans="1:7" ht="20.100000000000001" customHeight="1" thickTop="1" x14ac:dyDescent="0.2">
      <c r="A44" s="86"/>
      <c r="B44" s="335"/>
      <c r="C44" s="335"/>
      <c r="D44" s="335"/>
      <c r="E44" s="199"/>
      <c r="F44" s="199"/>
      <c r="G44" s="198"/>
    </row>
    <row r="45" spans="1:7" ht="20.100000000000001" customHeight="1" thickBot="1" x14ac:dyDescent="0.25">
      <c r="A45" s="198" t="s">
        <v>191</v>
      </c>
      <c r="B45" s="335"/>
      <c r="C45" s="335"/>
      <c r="D45" s="354" t="e">
        <f>D43*D41</f>
        <v>#DIV/0!</v>
      </c>
      <c r="E45" s="197" t="s">
        <v>186</v>
      </c>
      <c r="F45" s="199"/>
      <c r="G45" s="86"/>
    </row>
    <row r="46" spans="1:7" ht="20.100000000000001" customHeight="1" thickTop="1" x14ac:dyDescent="0.2">
      <c r="A46" s="198"/>
      <c r="B46" s="335"/>
      <c r="C46" s="335"/>
      <c r="D46" s="355"/>
      <c r="E46" s="199"/>
      <c r="F46" s="199"/>
      <c r="G46" s="198"/>
    </row>
    <row r="47" spans="1:7" ht="20.100000000000001" customHeight="1" x14ac:dyDescent="0.2">
      <c r="A47" s="332" t="s">
        <v>190</v>
      </c>
      <c r="B47" s="335"/>
      <c r="C47" s="335"/>
      <c r="D47" s="355" t="s">
        <v>3</v>
      </c>
      <c r="E47" s="199" t="s">
        <v>3</v>
      </c>
      <c r="F47" s="198"/>
      <c r="G47" s="86"/>
    </row>
    <row r="48" spans="1:7" ht="20.100000000000001" customHeight="1" x14ac:dyDescent="0.2">
      <c r="A48" s="198" t="s">
        <v>351</v>
      </c>
      <c r="B48" s="335"/>
      <c r="C48" s="335"/>
      <c r="D48" s="355">
        <f>+D25</f>
        <v>0</v>
      </c>
      <c r="E48" s="197" t="s">
        <v>209</v>
      </c>
      <c r="F48" s="198"/>
      <c r="G48" s="86"/>
    </row>
    <row r="49" spans="1:10" ht="20.100000000000001" customHeight="1" thickBot="1" x14ac:dyDescent="0.25">
      <c r="A49" s="198" t="s">
        <v>248</v>
      </c>
      <c r="B49" s="335"/>
      <c r="C49" s="335"/>
      <c r="D49" s="354" t="e">
        <f>D43*D39</f>
        <v>#DIV/0!</v>
      </c>
      <c r="E49" s="197" t="s">
        <v>184</v>
      </c>
      <c r="F49" s="86"/>
      <c r="G49" s="86"/>
    </row>
    <row r="50" spans="1:10" ht="20.100000000000001" customHeight="1" thickTop="1" thickBot="1" x14ac:dyDescent="0.25">
      <c r="A50" s="198" t="s">
        <v>183</v>
      </c>
      <c r="B50" s="335"/>
      <c r="C50" s="335"/>
      <c r="D50" s="353" t="e">
        <f>D48+D49</f>
        <v>#DIV/0!</v>
      </c>
      <c r="E50" s="197" t="s">
        <v>186</v>
      </c>
      <c r="F50" s="86"/>
      <c r="G50" s="86"/>
    </row>
    <row r="51" spans="1:10" ht="20.100000000000001" customHeight="1" thickTop="1" x14ac:dyDescent="0.25">
      <c r="A51" s="90" t="s">
        <v>369</v>
      </c>
      <c r="B51" s="335"/>
      <c r="C51" s="335"/>
      <c r="D51" s="352"/>
      <c r="E51" s="199"/>
      <c r="F51" s="86"/>
      <c r="G51" s="86"/>
    </row>
    <row r="52" spans="1:10" ht="20.100000000000001" customHeight="1" x14ac:dyDescent="0.25">
      <c r="A52" s="98" t="s">
        <v>323</v>
      </c>
      <c r="B52" s="335"/>
      <c r="C52" s="335"/>
      <c r="D52" s="335" t="s">
        <v>3</v>
      </c>
      <c r="E52" s="199"/>
      <c r="F52" s="86"/>
      <c r="G52" s="86"/>
    </row>
    <row r="53" spans="1:10" ht="20.100000000000001" customHeight="1" x14ac:dyDescent="0.2">
      <c r="B53" s="86"/>
      <c r="C53" s="86"/>
      <c r="D53" s="86"/>
      <c r="E53" s="195"/>
      <c r="F53" s="86"/>
      <c r="G53" s="86"/>
    </row>
    <row r="54" spans="1:10" ht="15.75" x14ac:dyDescent="0.25">
      <c r="A54" s="101" t="s">
        <v>181</v>
      </c>
      <c r="B54" s="89"/>
      <c r="C54" s="89"/>
      <c r="D54" s="99"/>
      <c r="E54" s="99"/>
      <c r="F54" s="99"/>
      <c r="G54" s="99"/>
      <c r="H54" s="99"/>
      <c r="I54" s="99"/>
      <c r="J54" s="99"/>
    </row>
    <row r="55" spans="1:10" ht="15.75" x14ac:dyDescent="0.25">
      <c r="A55" s="90"/>
      <c r="B55" s="89"/>
      <c r="C55" s="89"/>
      <c r="D55" s="99"/>
      <c r="E55" s="99"/>
      <c r="F55" s="99"/>
      <c r="G55" s="99"/>
      <c r="H55" s="99"/>
      <c r="I55" s="99"/>
      <c r="J55" s="99"/>
    </row>
    <row r="56" spans="1:10" ht="20.100000000000001" customHeight="1" x14ac:dyDescent="0.25">
      <c r="A56" s="90" t="s">
        <v>317</v>
      </c>
      <c r="B56" s="89"/>
      <c r="C56" s="89"/>
      <c r="D56" s="99"/>
      <c r="E56" s="99"/>
      <c r="F56" s="99"/>
      <c r="G56" s="99"/>
      <c r="H56" s="99"/>
      <c r="I56" s="99"/>
      <c r="J56" s="99"/>
    </row>
    <row r="57" spans="1:10" ht="20.100000000000001" customHeight="1" x14ac:dyDescent="0.25">
      <c r="A57" s="90" t="s">
        <v>177</v>
      </c>
      <c r="B57" s="99"/>
      <c r="C57" s="99"/>
      <c r="D57" s="99"/>
      <c r="E57" s="99"/>
      <c r="F57" s="99"/>
      <c r="G57" s="99"/>
      <c r="H57" s="99"/>
      <c r="I57" s="99"/>
      <c r="J57" s="99"/>
    </row>
    <row r="58" spans="1:10" ht="20.100000000000001" customHeight="1" x14ac:dyDescent="0.25">
      <c r="A58" s="90" t="s">
        <v>316</v>
      </c>
      <c r="B58" s="99"/>
      <c r="C58" s="99"/>
      <c r="D58" s="99"/>
      <c r="E58" s="99"/>
      <c r="F58" s="99"/>
      <c r="G58" s="99"/>
      <c r="H58" s="99"/>
      <c r="I58" s="99"/>
      <c r="J58" s="99"/>
    </row>
    <row r="59" spans="1:10" ht="20.100000000000001" customHeight="1" x14ac:dyDescent="0.25">
      <c r="A59" s="98" t="s">
        <v>315</v>
      </c>
      <c r="B59" s="99"/>
      <c r="C59" s="99"/>
      <c r="D59" s="99"/>
      <c r="E59" s="99"/>
      <c r="F59" s="99"/>
      <c r="G59" s="99"/>
      <c r="H59" s="99"/>
      <c r="I59" s="99"/>
      <c r="J59" s="99"/>
    </row>
    <row r="60" spans="1:10" ht="20.100000000000001" customHeight="1" x14ac:dyDescent="0.25">
      <c r="A60" s="98" t="s">
        <v>350</v>
      </c>
      <c r="B60" s="99"/>
      <c r="C60" s="99"/>
      <c r="D60" s="99"/>
      <c r="E60" s="99"/>
      <c r="F60" s="99"/>
      <c r="G60" s="99"/>
      <c r="H60" s="99"/>
      <c r="I60" s="99"/>
      <c r="J60" s="99"/>
    </row>
    <row r="61" spans="1:10" ht="20.100000000000001" customHeight="1" x14ac:dyDescent="0.25">
      <c r="A61" s="90" t="s">
        <v>313</v>
      </c>
      <c r="B61" s="99"/>
      <c r="C61" s="99"/>
      <c r="D61" s="99"/>
      <c r="E61" s="99"/>
      <c r="F61" s="99"/>
      <c r="G61" s="99"/>
      <c r="H61" s="99"/>
      <c r="I61" s="99"/>
      <c r="J61" s="99"/>
    </row>
    <row r="62" spans="1:10" ht="20.100000000000001" customHeight="1" x14ac:dyDescent="0.25">
      <c r="A62" s="90"/>
      <c r="B62" s="99"/>
      <c r="C62" s="99"/>
      <c r="D62" s="99"/>
      <c r="E62" s="99"/>
      <c r="F62" s="99"/>
      <c r="G62" s="99"/>
      <c r="H62" s="99"/>
      <c r="I62" s="99"/>
      <c r="J62" s="99"/>
    </row>
    <row r="63" spans="1:10" ht="20.100000000000001" customHeight="1" x14ac:dyDescent="0.25">
      <c r="A63" s="90" t="s">
        <v>311</v>
      </c>
      <c r="B63" s="99"/>
      <c r="C63" s="99"/>
      <c r="D63" s="99"/>
      <c r="E63" s="99"/>
      <c r="F63" s="99"/>
      <c r="G63" s="99"/>
      <c r="H63" s="99"/>
      <c r="I63" s="99"/>
      <c r="J63" s="99"/>
    </row>
    <row r="64" spans="1:10" ht="20.100000000000001" customHeight="1" x14ac:dyDescent="0.25">
      <c r="A64" s="308" t="s">
        <v>310</v>
      </c>
      <c r="B64" s="99"/>
      <c r="C64" s="99"/>
      <c r="D64" s="99"/>
      <c r="E64" s="99"/>
      <c r="F64" s="99"/>
      <c r="G64" s="99"/>
      <c r="H64" s="99"/>
      <c r="I64" s="99"/>
      <c r="J64" s="99"/>
    </row>
    <row r="65" spans="1:10" ht="20.100000000000001" customHeight="1" x14ac:dyDescent="0.25">
      <c r="A65" s="90"/>
      <c r="B65" s="99"/>
      <c r="C65" s="99"/>
      <c r="D65" s="99"/>
      <c r="E65" s="99"/>
      <c r="F65" s="99"/>
      <c r="G65" s="99"/>
      <c r="H65" s="99"/>
      <c r="I65" s="99"/>
      <c r="J65" s="99"/>
    </row>
    <row r="66" spans="1:10" ht="20.100000000000001" customHeight="1" x14ac:dyDescent="0.25">
      <c r="A66" s="90" t="s">
        <v>309</v>
      </c>
      <c r="B66" s="99"/>
      <c r="C66" s="99"/>
      <c r="D66" s="99"/>
      <c r="E66" s="99"/>
      <c r="F66" s="99"/>
      <c r="G66" s="99"/>
      <c r="H66" s="99"/>
      <c r="I66" s="99"/>
      <c r="J66" s="99"/>
    </row>
    <row r="67" spans="1:10" ht="20.100000000000001" customHeight="1" x14ac:dyDescent="0.25">
      <c r="A67" s="90" t="s">
        <v>308</v>
      </c>
      <c r="B67" s="99"/>
      <c r="C67" s="99"/>
      <c r="D67" s="99"/>
      <c r="E67" s="99"/>
      <c r="F67" s="99"/>
      <c r="G67" s="99"/>
      <c r="H67" s="99"/>
      <c r="I67" s="99"/>
      <c r="J67" s="99"/>
    </row>
    <row r="68" spans="1:10" ht="20.100000000000001" customHeight="1" x14ac:dyDescent="0.25">
      <c r="A68" s="90" t="s">
        <v>307</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5">
      <c r="A70" s="90" t="s">
        <v>368</v>
      </c>
      <c r="B70" s="99"/>
      <c r="C70" s="99"/>
      <c r="D70" s="99"/>
      <c r="E70" s="99"/>
      <c r="F70" s="99"/>
      <c r="G70" s="99"/>
      <c r="H70" s="99"/>
      <c r="I70" s="99"/>
      <c r="J70" s="99"/>
    </row>
    <row r="71" spans="1:10" ht="20.100000000000001" customHeight="1" x14ac:dyDescent="0.25">
      <c r="A71" s="90" t="s">
        <v>367</v>
      </c>
      <c r="B71" s="99"/>
      <c r="C71" s="99"/>
      <c r="D71" s="99"/>
      <c r="E71" s="99"/>
      <c r="F71" s="99"/>
      <c r="G71" s="99"/>
      <c r="H71" s="99"/>
      <c r="I71" s="99"/>
      <c r="J71" s="99"/>
    </row>
    <row r="72" spans="1:10" ht="20.100000000000001" customHeight="1" x14ac:dyDescent="0.25">
      <c r="A72" s="334" t="s">
        <v>165</v>
      </c>
      <c r="B72" s="99"/>
      <c r="C72" s="99"/>
      <c r="D72" s="99"/>
      <c r="E72" s="99"/>
      <c r="F72" s="99"/>
      <c r="G72" s="99"/>
      <c r="H72" s="99"/>
      <c r="I72" s="99"/>
      <c r="J72" s="99"/>
    </row>
    <row r="73" spans="1:10" ht="20.100000000000001" customHeight="1" x14ac:dyDescent="0.25">
      <c r="A73" s="90"/>
      <c r="B73" s="99"/>
      <c r="C73" s="99"/>
      <c r="D73" s="99"/>
      <c r="E73" s="99"/>
      <c r="F73" s="99"/>
      <c r="G73" s="99"/>
      <c r="H73" s="99"/>
      <c r="I73" s="99"/>
      <c r="J73" s="99"/>
    </row>
    <row r="74" spans="1:10" ht="20.100000000000001" customHeight="1" x14ac:dyDescent="0.25">
      <c r="A74" s="90" t="s">
        <v>366</v>
      </c>
      <c r="B74" s="99"/>
      <c r="C74" s="99"/>
      <c r="D74" s="99"/>
      <c r="E74" s="99"/>
      <c r="F74" s="99"/>
      <c r="G74" s="99"/>
      <c r="H74" s="99"/>
      <c r="I74" s="99"/>
      <c r="J74" s="99"/>
    </row>
    <row r="75" spans="1:10" ht="20.100000000000001" customHeight="1" x14ac:dyDescent="0.2">
      <c r="A75" s="89"/>
      <c r="B75" s="99"/>
      <c r="C75" s="99"/>
      <c r="D75" s="99"/>
      <c r="E75" s="99"/>
      <c r="F75" s="99"/>
      <c r="G75" s="99"/>
      <c r="H75" s="99"/>
      <c r="I75" s="99"/>
      <c r="J75" s="99"/>
    </row>
    <row r="76" spans="1:10" ht="20.100000000000001" customHeight="1" x14ac:dyDescent="0.25">
      <c r="A76" s="90" t="s">
        <v>365</v>
      </c>
      <c r="B76" s="99"/>
      <c r="C76" s="99"/>
      <c r="D76" s="99"/>
      <c r="E76" s="99"/>
      <c r="F76" s="99"/>
      <c r="G76" s="99"/>
      <c r="H76" s="99"/>
      <c r="I76" s="99"/>
      <c r="J76" s="99"/>
    </row>
    <row r="77" spans="1:10" ht="20.100000000000001" customHeight="1" x14ac:dyDescent="0.25">
      <c r="A77" s="90" t="s">
        <v>305</v>
      </c>
      <c r="B77" s="99"/>
      <c r="C77" s="99"/>
      <c r="D77" s="99"/>
      <c r="E77" s="99"/>
      <c r="F77" s="99"/>
      <c r="G77" s="99"/>
      <c r="H77" s="99"/>
      <c r="I77" s="99"/>
      <c r="J77" s="99"/>
    </row>
    <row r="78" spans="1:10" ht="20.100000000000001" customHeight="1" x14ac:dyDescent="0.25">
      <c r="A78" s="90" t="s">
        <v>304</v>
      </c>
      <c r="B78" s="99"/>
      <c r="C78" s="99"/>
      <c r="D78" s="99"/>
      <c r="E78" s="99"/>
      <c r="F78" s="99"/>
      <c r="G78" s="99"/>
      <c r="H78" s="99"/>
      <c r="I78" s="99"/>
      <c r="J78" s="99"/>
    </row>
    <row r="79" spans="1:10" ht="20.100000000000001" customHeight="1" x14ac:dyDescent="0.25">
      <c r="A79" s="90"/>
      <c r="B79" s="99"/>
      <c r="C79" s="99"/>
      <c r="D79" s="99"/>
      <c r="E79" s="99"/>
      <c r="F79" s="99"/>
      <c r="G79" s="99"/>
      <c r="H79" s="99"/>
      <c r="I79" s="99"/>
      <c r="J79" s="99"/>
    </row>
    <row r="80" spans="1:10" ht="20.100000000000001" customHeight="1" x14ac:dyDescent="0.25">
      <c r="A80" s="90" t="s">
        <v>364</v>
      </c>
      <c r="B80" s="99"/>
      <c r="C80" s="99"/>
      <c r="D80" s="99"/>
      <c r="E80" s="99"/>
      <c r="F80" s="99"/>
      <c r="G80" s="99"/>
      <c r="H80" s="99"/>
      <c r="I80" s="99"/>
      <c r="J80" s="99"/>
    </row>
    <row r="81" spans="1:10" ht="20.100000000000001" customHeight="1" x14ac:dyDescent="0.25">
      <c r="A81" s="90" t="s">
        <v>302</v>
      </c>
      <c r="B81" s="99"/>
      <c r="C81" s="99"/>
      <c r="D81" s="99"/>
      <c r="E81" s="99"/>
      <c r="F81" s="99"/>
      <c r="G81" s="99"/>
      <c r="H81" s="99"/>
      <c r="I81" s="99"/>
      <c r="J81" s="99"/>
    </row>
    <row r="82" spans="1:10" ht="20.100000000000001" customHeight="1" x14ac:dyDescent="0.25">
      <c r="A82" s="90"/>
      <c r="B82" s="99"/>
      <c r="C82" s="99"/>
      <c r="D82" s="99"/>
      <c r="E82" s="99"/>
      <c r="F82" s="99"/>
      <c r="G82" s="99"/>
      <c r="H82" s="99"/>
      <c r="I82" s="99"/>
      <c r="J82" s="99"/>
    </row>
    <row r="83" spans="1:10" ht="20.100000000000001" customHeight="1" x14ac:dyDescent="0.25">
      <c r="A83" s="90" t="s">
        <v>363</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362</v>
      </c>
      <c r="B85" s="99"/>
      <c r="C85" s="99"/>
      <c r="D85" s="99"/>
      <c r="E85" s="99"/>
      <c r="F85" s="99"/>
      <c r="G85" s="99"/>
      <c r="H85" s="99"/>
      <c r="I85" s="99"/>
      <c r="J85" s="99"/>
    </row>
    <row r="86" spans="1:10" ht="20.100000000000001" customHeight="1" x14ac:dyDescent="0.25">
      <c r="A86" s="90" t="s">
        <v>274</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361</v>
      </c>
      <c r="B88" s="99"/>
      <c r="C88" s="99"/>
      <c r="D88" s="99"/>
      <c r="E88" s="99"/>
      <c r="F88" s="99"/>
      <c r="G88" s="99"/>
      <c r="H88" s="99"/>
      <c r="I88" s="99"/>
      <c r="J88" s="99"/>
    </row>
    <row r="89" spans="1:10" ht="20.100000000000001" customHeight="1" x14ac:dyDescent="0.25">
      <c r="A89" s="90" t="s">
        <v>272</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360</v>
      </c>
      <c r="B91" s="99"/>
      <c r="C91" s="99"/>
      <c r="D91" s="99"/>
      <c r="E91" s="99"/>
      <c r="F91" s="99"/>
      <c r="G91" s="99"/>
      <c r="H91" s="99"/>
      <c r="I91" s="99"/>
      <c r="J91" s="99"/>
    </row>
    <row r="92" spans="1:10" ht="20.100000000000001" customHeight="1" x14ac:dyDescent="0.25">
      <c r="A92" s="90" t="s">
        <v>298</v>
      </c>
      <c r="B92" s="99"/>
      <c r="C92" s="99"/>
      <c r="D92" s="99"/>
      <c r="E92" s="99"/>
      <c r="F92" s="99"/>
      <c r="G92" s="99"/>
      <c r="H92" s="99"/>
      <c r="I92" s="99"/>
      <c r="J92" s="99"/>
    </row>
    <row r="93" spans="1:10" ht="20.100000000000001" customHeight="1" x14ac:dyDescent="0.25">
      <c r="A93" s="90" t="s">
        <v>297</v>
      </c>
      <c r="B93" s="99"/>
      <c r="C93" s="99"/>
      <c r="D93" s="99"/>
      <c r="E93" s="99"/>
      <c r="F93" s="99"/>
      <c r="G93" s="99"/>
      <c r="H93" s="99"/>
      <c r="I93" s="99"/>
      <c r="J93" s="99"/>
    </row>
    <row r="94" spans="1:10" ht="20.100000000000001" customHeight="1" x14ac:dyDescent="0.25">
      <c r="A94" s="90"/>
      <c r="B94" s="99"/>
      <c r="C94" s="99"/>
      <c r="D94" s="99"/>
      <c r="E94" s="99"/>
      <c r="F94" s="99"/>
      <c r="G94" s="99"/>
      <c r="H94" s="99"/>
      <c r="I94" s="99"/>
      <c r="J94" s="99"/>
    </row>
    <row r="95" spans="1:10" ht="20.100000000000001" customHeight="1" x14ac:dyDescent="0.25">
      <c r="A95" s="90" t="s">
        <v>359</v>
      </c>
      <c r="B95" s="99"/>
      <c r="C95" s="99"/>
      <c r="D95" s="99"/>
      <c r="E95" s="99"/>
      <c r="F95" s="99"/>
      <c r="G95" s="99"/>
      <c r="H95" s="99"/>
      <c r="I95" s="99"/>
      <c r="J95" s="99"/>
    </row>
    <row r="96" spans="1:10" ht="20.100000000000001" customHeight="1" x14ac:dyDescent="0.25">
      <c r="A96" s="90" t="s">
        <v>346</v>
      </c>
      <c r="B96" s="99"/>
      <c r="C96" s="99"/>
      <c r="D96" s="99"/>
      <c r="E96" s="99"/>
      <c r="F96" s="99"/>
      <c r="G96" s="99"/>
      <c r="H96" s="99"/>
      <c r="I96" s="99"/>
      <c r="J96" s="99"/>
    </row>
    <row r="97" spans="1:10" ht="20.100000000000001" customHeight="1" x14ac:dyDescent="0.25">
      <c r="A97" s="90"/>
      <c r="B97" s="99"/>
      <c r="C97" s="99"/>
      <c r="D97" s="99"/>
      <c r="E97" s="99"/>
      <c r="F97" s="99"/>
      <c r="G97" s="99"/>
      <c r="H97" s="99"/>
      <c r="I97" s="99"/>
      <c r="J97" s="99"/>
    </row>
    <row r="98" spans="1:10" ht="15.75" x14ac:dyDescent="0.25">
      <c r="A98" s="90" t="s">
        <v>358</v>
      </c>
      <c r="B98" s="99"/>
      <c r="C98" s="99"/>
      <c r="D98" s="99"/>
      <c r="E98" s="99"/>
      <c r="F98" s="99"/>
      <c r="G98" s="99"/>
      <c r="H98" s="99"/>
      <c r="I98" s="99"/>
      <c r="J98" s="99"/>
    </row>
    <row r="99" spans="1:10" ht="15.75" x14ac:dyDescent="0.25">
      <c r="A99" s="90" t="s">
        <v>344</v>
      </c>
      <c r="B99" s="99"/>
      <c r="C99" s="99"/>
      <c r="D99" s="99"/>
      <c r="E99" s="99"/>
      <c r="F99" s="99"/>
      <c r="G99" s="99"/>
      <c r="H99" s="99"/>
      <c r="I99" s="99"/>
      <c r="J99" s="99"/>
    </row>
    <row r="100" spans="1:10" ht="15.75" x14ac:dyDescent="0.25">
      <c r="A100" s="90" t="s">
        <v>143</v>
      </c>
      <c r="B100" s="99"/>
      <c r="C100" s="99"/>
      <c r="D100" s="99"/>
      <c r="E100" s="99"/>
      <c r="F100" s="99"/>
      <c r="G100" s="99"/>
      <c r="H100" s="99"/>
      <c r="I100" s="99"/>
      <c r="J100" s="99"/>
    </row>
    <row r="101" spans="1:10" ht="15" x14ac:dyDescent="0.2">
      <c r="A101" s="89"/>
      <c r="B101" s="99"/>
      <c r="C101" s="99"/>
      <c r="D101" s="99"/>
      <c r="E101" s="99"/>
      <c r="F101" s="99"/>
      <c r="G101" s="99"/>
      <c r="H101" s="99"/>
      <c r="I101" s="99"/>
      <c r="J101" s="99"/>
    </row>
    <row r="102" spans="1:10" ht="15.75" x14ac:dyDescent="0.25">
      <c r="A102" s="90" t="s">
        <v>357</v>
      </c>
      <c r="B102" s="99"/>
      <c r="C102" s="99"/>
      <c r="D102" s="99"/>
      <c r="E102" s="99"/>
      <c r="F102" s="99"/>
      <c r="G102" s="99"/>
      <c r="H102" s="99"/>
      <c r="I102" s="99"/>
      <c r="J102" s="99"/>
    </row>
    <row r="103" spans="1:10" ht="15.75" x14ac:dyDescent="0.25">
      <c r="A103" s="90" t="s">
        <v>342</v>
      </c>
      <c r="B103" s="99"/>
      <c r="C103" s="99"/>
      <c r="D103" s="99"/>
      <c r="E103" s="99"/>
      <c r="F103" s="99"/>
      <c r="G103" s="99"/>
      <c r="H103" s="99"/>
      <c r="I103" s="99"/>
      <c r="J103" s="99"/>
    </row>
    <row r="104" spans="1:10" x14ac:dyDescent="0.2">
      <c r="A104" s="122"/>
    </row>
    <row r="105" spans="1:10" x14ac:dyDescent="0.2">
      <c r="A105" s="169"/>
    </row>
  </sheetData>
  <printOptions horizontalCentered="1" verticalCentered="1"/>
  <pageMargins left="0.25" right="0.34" top="0.75" bottom="0.75" header="0.5" footer="0.5"/>
  <pageSetup scale="69" orientation="portrait" horizontalDpi="300" r:id="rId1"/>
  <headerFooter alignWithMargins="0"/>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FD615-3805-4B66-94B4-1E989B5CDD04}">
  <dimension ref="A1:XFC150"/>
  <sheetViews>
    <sheetView tabSelected="1" topLeftCell="A29" workbookViewId="0">
      <selection activeCell="F46" sqref="F46"/>
    </sheetView>
  </sheetViews>
  <sheetFormatPr defaultColWidth="0" defaultRowHeight="12.75" customHeight="1"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ol min="12" max="12" width="7.5703125" style="1" hidden="1"/>
    <col min="13" max="20" width="4.42578125" style="1" hidden="1"/>
    <col min="21" max="21" width="5.5703125" style="1" hidden="1"/>
    <col min="22" max="23" width="4.42578125" style="1" hidden="1"/>
    <col min="24" max="16383" width="8.7109375" style="1" hidden="1"/>
    <col min="16384" max="16384" width="5.7109375" style="1" hidden="1"/>
  </cols>
  <sheetData>
    <row r="1" spans="1:13" ht="11.45" customHeight="1" x14ac:dyDescent="0.25">
      <c r="B1" s="71">
        <v>42837</v>
      </c>
      <c r="C1" s="24"/>
      <c r="D1" s="553"/>
      <c r="E1" s="553"/>
      <c r="F1" s="553"/>
      <c r="G1" s="553"/>
      <c r="H1" s="553"/>
      <c r="I1" s="24"/>
      <c r="J1" s="76"/>
    </row>
    <row r="2" spans="1:13" ht="23.25" x14ac:dyDescent="0.35">
      <c r="B2" s="69"/>
      <c r="C2" s="24"/>
      <c r="D2" s="554" t="s">
        <v>16</v>
      </c>
      <c r="E2" s="554"/>
      <c r="F2" s="554"/>
      <c r="G2" s="554"/>
      <c r="H2" s="554"/>
      <c r="I2" s="24"/>
      <c r="J2" s="67" t="s">
        <v>80</v>
      </c>
    </row>
    <row r="3" spans="1:13" ht="18" x14ac:dyDescent="0.25">
      <c r="B3" s="69"/>
      <c r="C3" s="24"/>
      <c r="D3" s="555" t="s">
        <v>78</v>
      </c>
      <c r="E3" s="555"/>
      <c r="F3" s="555"/>
      <c r="G3" s="555"/>
      <c r="H3" s="555"/>
      <c r="I3" s="24"/>
      <c r="J3" s="67" t="s">
        <v>79</v>
      </c>
      <c r="K3" s="25"/>
      <c r="L3" s="6"/>
      <c r="M3" s="6"/>
    </row>
    <row r="4" spans="1:13" ht="18" x14ac:dyDescent="0.25">
      <c r="B4" s="69"/>
      <c r="C4" s="24"/>
      <c r="D4" s="556" t="s">
        <v>119</v>
      </c>
      <c r="E4" s="556"/>
      <c r="F4" s="556"/>
      <c r="G4" s="556"/>
      <c r="H4" s="556"/>
      <c r="I4" s="24"/>
      <c r="J4" s="557" t="s">
        <v>84</v>
      </c>
      <c r="K4" s="25"/>
      <c r="L4" s="6"/>
      <c r="M4" s="6"/>
    </row>
    <row r="5" spans="1:13" ht="27" customHeight="1" x14ac:dyDescent="0.3">
      <c r="B5" s="69"/>
      <c r="C5" s="24"/>
      <c r="D5" s="559" t="s">
        <v>561</v>
      </c>
      <c r="E5" s="559"/>
      <c r="F5" s="559"/>
      <c r="G5" s="559"/>
      <c r="H5" s="559"/>
      <c r="I5" s="24"/>
      <c r="J5" s="557"/>
      <c r="K5" s="25"/>
      <c r="L5" s="6"/>
      <c r="M5" s="6"/>
    </row>
    <row r="6" spans="1:13" ht="21" customHeight="1" x14ac:dyDescent="0.3">
      <c r="B6" s="69"/>
      <c r="C6" s="24"/>
      <c r="D6" s="560" t="s">
        <v>530</v>
      </c>
      <c r="E6" s="560"/>
      <c r="F6" s="560"/>
      <c r="G6" s="560"/>
      <c r="H6" s="560"/>
      <c r="I6" s="24"/>
      <c r="J6" s="558"/>
      <c r="K6" s="25"/>
      <c r="L6" s="6"/>
      <c r="M6" s="6"/>
    </row>
    <row r="7" spans="1:13" ht="19.5" customHeight="1" x14ac:dyDescent="0.25">
      <c r="B7" s="550" t="s">
        <v>82</v>
      </c>
      <c r="C7" s="24"/>
      <c r="D7" s="499"/>
      <c r="E7" s="498"/>
      <c r="F7" s="490"/>
      <c r="G7" s="490"/>
      <c r="H7" s="552" t="s">
        <v>94</v>
      </c>
      <c r="I7" s="24"/>
      <c r="J7" s="548"/>
    </row>
    <row r="8" spans="1:13" ht="42.6" customHeight="1" thickBot="1" x14ac:dyDescent="0.3">
      <c r="B8" s="551"/>
      <c r="C8" s="24"/>
      <c r="D8" s="495" t="s">
        <v>0</v>
      </c>
      <c r="E8" s="496"/>
      <c r="F8" s="497" t="s">
        <v>85</v>
      </c>
      <c r="G8" s="490"/>
      <c r="H8" s="552"/>
      <c r="I8" s="24"/>
      <c r="J8" s="549"/>
      <c r="K8" s="6"/>
    </row>
    <row r="9" spans="1:13" ht="32.25" customHeight="1" x14ac:dyDescent="0.25">
      <c r="A9" s="72"/>
      <c r="B9" s="516" t="s">
        <v>56</v>
      </c>
      <c r="C9" s="24"/>
      <c r="D9" s="487" t="s">
        <v>20</v>
      </c>
      <c r="E9" s="492" t="s">
        <v>535</v>
      </c>
      <c r="F9" s="4">
        <v>500000</v>
      </c>
      <c r="G9" s="486"/>
      <c r="H9" s="505">
        <f>ROUND(+F9,0)</f>
        <v>500000</v>
      </c>
      <c r="I9" s="24"/>
      <c r="J9" s="548"/>
      <c r="K9" s="6"/>
    </row>
    <row r="10" spans="1:13" ht="3" customHeight="1" x14ac:dyDescent="0.25">
      <c r="A10" s="72"/>
      <c r="B10" s="456"/>
      <c r="C10" s="24"/>
      <c r="D10" s="466"/>
      <c r="E10" s="485"/>
      <c r="F10" s="485"/>
      <c r="G10" s="485"/>
      <c r="H10" s="485"/>
      <c r="I10" s="24"/>
      <c r="J10" s="549"/>
      <c r="K10" s="6"/>
    </row>
    <row r="11" spans="1:13" ht="23.45" customHeight="1" x14ac:dyDescent="0.25">
      <c r="A11" s="72"/>
      <c r="B11" s="517" t="s">
        <v>57</v>
      </c>
      <c r="C11" s="24"/>
      <c r="D11" s="466" t="s">
        <v>1</v>
      </c>
      <c r="E11" s="493" t="s">
        <v>562</v>
      </c>
      <c r="F11" s="491"/>
      <c r="G11" s="486"/>
      <c r="H11" s="505">
        <f>ROUND(+H9*0.0211,0)</f>
        <v>10550</v>
      </c>
      <c r="I11" s="24"/>
      <c r="J11" s="548"/>
      <c r="K11" s="6"/>
    </row>
    <row r="12" spans="1:13" ht="3" customHeight="1" x14ac:dyDescent="0.25">
      <c r="A12" s="72"/>
      <c r="B12" s="458"/>
      <c r="C12" s="24"/>
      <c r="D12" s="466"/>
      <c r="E12" s="483"/>
      <c r="F12" s="491"/>
      <c r="G12" s="491"/>
      <c r="H12" s="491"/>
      <c r="I12" s="24"/>
      <c r="J12" s="549"/>
      <c r="K12" s="6"/>
    </row>
    <row r="13" spans="1:13" ht="33.75" customHeight="1" x14ac:dyDescent="0.25">
      <c r="A13" s="72"/>
      <c r="B13" s="518" t="s">
        <v>58</v>
      </c>
      <c r="C13" s="24"/>
      <c r="D13" s="487" t="s">
        <v>2</v>
      </c>
      <c r="E13" s="493" t="s">
        <v>125</v>
      </c>
      <c r="F13" s="3"/>
      <c r="G13" s="486"/>
      <c r="H13" s="515">
        <f>IF(F13&gt;0,-F13,F13)</f>
        <v>0</v>
      </c>
      <c r="I13" s="24"/>
      <c r="J13" s="548"/>
      <c r="K13" s="25"/>
    </row>
    <row r="14" spans="1:13" ht="3" customHeight="1" thickBot="1" x14ac:dyDescent="0.3">
      <c r="A14" s="72"/>
      <c r="B14" s="460"/>
      <c r="C14" s="24"/>
      <c r="D14" s="466"/>
      <c r="E14" s="483"/>
      <c r="F14" s="483"/>
      <c r="G14" s="483"/>
      <c r="H14" s="35"/>
      <c r="I14" s="24"/>
      <c r="J14" s="549"/>
      <c r="K14" s="25"/>
    </row>
    <row r="15" spans="1:13" ht="30.75" thickBot="1" x14ac:dyDescent="0.3">
      <c r="A15" s="72"/>
      <c r="B15" s="516" t="s">
        <v>59</v>
      </c>
      <c r="C15" s="24"/>
      <c r="D15" s="487" t="s">
        <v>90</v>
      </c>
      <c r="E15" s="492" t="s">
        <v>18</v>
      </c>
      <c r="F15" s="486"/>
      <c r="G15" s="486"/>
      <c r="H15" s="504">
        <f>ROUND(+H9+H11+H13,0)</f>
        <v>510550</v>
      </c>
      <c r="I15" s="24"/>
      <c r="J15" s="548"/>
      <c r="K15" s="25"/>
    </row>
    <row r="16" spans="1:13" ht="21" customHeight="1" x14ac:dyDescent="0.25">
      <c r="A16" s="72"/>
      <c r="B16" s="460"/>
      <c r="C16" s="24"/>
      <c r="D16" s="479" t="s">
        <v>3</v>
      </c>
      <c r="E16" s="494" t="s">
        <v>19</v>
      </c>
      <c r="F16" s="486"/>
      <c r="G16" s="486"/>
      <c r="H16" s="486" t="s">
        <v>3</v>
      </c>
      <c r="I16" s="24"/>
      <c r="J16" s="549"/>
      <c r="K16" s="25"/>
    </row>
    <row r="17" spans="1:22" ht="34.5" customHeight="1" x14ac:dyDescent="0.25">
      <c r="A17" s="72"/>
      <c r="B17" s="516" t="s">
        <v>60</v>
      </c>
      <c r="C17" s="24"/>
      <c r="D17" s="466" t="s">
        <v>4</v>
      </c>
      <c r="E17" s="477" t="s">
        <v>5</v>
      </c>
      <c r="F17" s="4">
        <v>8857624</v>
      </c>
      <c r="G17" s="486"/>
      <c r="H17" s="512">
        <f>ROUND(+F17,3)/1000</f>
        <v>8857.6239999999998</v>
      </c>
      <c r="I17" s="24"/>
      <c r="J17" s="548"/>
      <c r="K17" s="6"/>
    </row>
    <row r="18" spans="1:22" ht="3" customHeight="1" x14ac:dyDescent="0.25">
      <c r="A18" s="72"/>
      <c r="B18" s="460"/>
      <c r="C18" s="24"/>
      <c r="D18" s="466"/>
      <c r="E18" s="477"/>
      <c r="F18" s="477"/>
      <c r="G18" s="477"/>
      <c r="H18" s="477"/>
      <c r="I18" s="24"/>
      <c r="J18" s="549"/>
      <c r="K18" s="6"/>
    </row>
    <row r="19" spans="1:22" ht="45.75" customHeight="1" x14ac:dyDescent="0.25">
      <c r="A19" s="72"/>
      <c r="B19" s="516" t="s">
        <v>61</v>
      </c>
      <c r="C19" s="24"/>
      <c r="D19" s="487" t="s">
        <v>6</v>
      </c>
      <c r="E19" s="485" t="s">
        <v>563</v>
      </c>
      <c r="F19" s="5"/>
      <c r="G19" s="486"/>
      <c r="H19" s="514">
        <f>IF(+F19&gt;0,-F19,F19)/1000</f>
        <v>0</v>
      </c>
      <c r="I19" s="24"/>
      <c r="J19" s="548"/>
      <c r="K19" s="6"/>
      <c r="U19" s="41"/>
    </row>
    <row r="20" spans="1:22" ht="3" customHeight="1" thickBot="1" x14ac:dyDescent="0.3">
      <c r="A20" s="72"/>
      <c r="B20" s="460"/>
      <c r="C20" s="24"/>
      <c r="D20" s="466"/>
      <c r="E20" s="485"/>
      <c r="F20" s="485"/>
      <c r="G20" s="485"/>
      <c r="H20" s="485"/>
      <c r="I20" s="24"/>
      <c r="J20" s="549"/>
      <c r="K20" s="6"/>
      <c r="U20" s="41"/>
    </row>
    <row r="21" spans="1:22" ht="41.25" customHeight="1" x14ac:dyDescent="0.25">
      <c r="A21" s="72"/>
      <c r="B21" s="516" t="s">
        <v>62</v>
      </c>
      <c r="C21" s="24"/>
      <c r="D21" s="466" t="s">
        <v>89</v>
      </c>
      <c r="E21" s="485" t="s">
        <v>95</v>
      </c>
      <c r="F21" s="486"/>
      <c r="G21" s="486"/>
      <c r="H21" s="513">
        <f>ROUND(+H17+H19,3)</f>
        <v>8857.6239999999998</v>
      </c>
      <c r="I21" s="24"/>
      <c r="J21" s="548"/>
      <c r="K21" s="6"/>
      <c r="V21" s="42"/>
    </row>
    <row r="22" spans="1:22" ht="3" customHeight="1" x14ac:dyDescent="0.25">
      <c r="A22" s="72"/>
      <c r="B22" s="460"/>
      <c r="C22" s="24"/>
      <c r="D22" s="466"/>
      <c r="E22" s="485"/>
      <c r="F22" s="486"/>
      <c r="G22" s="486"/>
      <c r="H22" s="486"/>
      <c r="I22" s="24"/>
      <c r="J22" s="549"/>
      <c r="K22" s="6"/>
      <c r="V22" s="42"/>
    </row>
    <row r="23" spans="1:22" ht="30.75" customHeight="1" x14ac:dyDescent="0.25">
      <c r="A23" s="72"/>
      <c r="B23" s="517" t="s">
        <v>63</v>
      </c>
      <c r="C23" s="24"/>
      <c r="D23" s="488" t="s">
        <v>7</v>
      </c>
      <c r="E23" s="483" t="s">
        <v>8</v>
      </c>
      <c r="F23" s="5">
        <v>-79086</v>
      </c>
      <c r="G23" s="486"/>
      <c r="H23" s="512">
        <f>IF(+F23&gt;0,-F23,F23)/1000</f>
        <v>-79.085999999999999</v>
      </c>
      <c r="I23" s="24"/>
      <c r="J23" s="548"/>
      <c r="K23" s="25"/>
    </row>
    <row r="24" spans="1:22" ht="4.9000000000000004" customHeight="1" x14ac:dyDescent="0.25">
      <c r="A24" s="72"/>
      <c r="B24" s="460"/>
      <c r="C24" s="24"/>
      <c r="D24" s="462"/>
      <c r="E24" s="483"/>
      <c r="F24" s="483"/>
      <c r="G24" s="483"/>
      <c r="H24" s="483"/>
      <c r="I24" s="24"/>
      <c r="J24" s="549"/>
      <c r="K24" s="25"/>
    </row>
    <row r="25" spans="1:22" ht="49.15" customHeight="1" x14ac:dyDescent="0.25">
      <c r="A25" s="72"/>
      <c r="B25" s="516" t="s">
        <v>77</v>
      </c>
      <c r="C25" s="24"/>
      <c r="D25" s="487" t="s">
        <v>9</v>
      </c>
      <c r="E25" s="483" t="s">
        <v>23</v>
      </c>
      <c r="F25" s="5"/>
      <c r="G25" s="486"/>
      <c r="H25" s="512">
        <f>IF(+F25&gt;0,-F25,F25)/1000</f>
        <v>0</v>
      </c>
      <c r="I25" s="24"/>
      <c r="J25" s="548"/>
      <c r="K25" s="6"/>
    </row>
    <row r="26" spans="1:22" ht="3" customHeight="1" thickBot="1" x14ac:dyDescent="0.3">
      <c r="A26" s="72"/>
      <c r="B26" s="460"/>
      <c r="C26" s="24"/>
      <c r="D26" s="466"/>
      <c r="E26" s="483"/>
      <c r="F26" s="483"/>
      <c r="G26" s="483"/>
      <c r="H26" s="484"/>
      <c r="I26" s="24"/>
      <c r="J26" s="549"/>
      <c r="K26" s="6"/>
    </row>
    <row r="27" spans="1:22" ht="32.450000000000003" customHeight="1" thickBot="1" x14ac:dyDescent="0.3">
      <c r="A27" s="72"/>
      <c r="B27" s="516" t="s">
        <v>64</v>
      </c>
      <c r="C27" s="24"/>
      <c r="D27" s="466" t="s">
        <v>88</v>
      </c>
      <c r="E27" s="483" t="s">
        <v>24</v>
      </c>
      <c r="F27" s="486"/>
      <c r="G27" s="486"/>
      <c r="H27" s="511">
        <f>ROUND(SUM(H21:H25),3)</f>
        <v>8778.5380000000005</v>
      </c>
      <c r="I27" s="24"/>
      <c r="J27" s="548"/>
      <c r="K27" s="6"/>
    </row>
    <row r="28" spans="1:22" ht="13.5" customHeight="1" x14ac:dyDescent="0.25">
      <c r="A28" s="72"/>
      <c r="B28" s="460"/>
      <c r="C28" s="24"/>
      <c r="D28" s="479"/>
      <c r="E28" s="481"/>
      <c r="F28" s="482"/>
      <c r="G28" s="465"/>
      <c r="H28" s="472"/>
      <c r="I28" s="24"/>
      <c r="J28" s="549"/>
      <c r="K28" s="25"/>
    </row>
    <row r="29" spans="1:22" ht="45" x14ac:dyDescent="0.25">
      <c r="A29" s="72"/>
      <c r="B29" s="516" t="s">
        <v>65</v>
      </c>
      <c r="C29" s="24"/>
      <c r="D29" s="466" t="s">
        <v>10</v>
      </c>
      <c r="E29" s="471" t="s">
        <v>25</v>
      </c>
      <c r="F29" s="465"/>
      <c r="G29" s="489"/>
      <c r="H29" s="510">
        <f>ROUND(+H15/H27,2)</f>
        <v>58.16</v>
      </c>
      <c r="I29" s="24"/>
      <c r="J29" s="548"/>
      <c r="K29" s="25"/>
    </row>
    <row r="30" spans="1:22" ht="13.5" customHeight="1" x14ac:dyDescent="0.25">
      <c r="A30" s="72"/>
      <c r="B30" s="460"/>
      <c r="C30" s="24"/>
      <c r="D30" s="479"/>
      <c r="E30" s="481"/>
      <c r="F30" s="465"/>
      <c r="G30" s="465"/>
      <c r="H30" s="465"/>
      <c r="I30" s="24"/>
      <c r="J30" s="549"/>
      <c r="K30" s="25"/>
    </row>
    <row r="31" spans="1:22" ht="45" x14ac:dyDescent="0.25">
      <c r="A31" s="72"/>
      <c r="B31" s="516" t="s">
        <v>66</v>
      </c>
      <c r="C31" s="24"/>
      <c r="D31" s="466" t="s">
        <v>87</v>
      </c>
      <c r="E31" s="477" t="s">
        <v>26</v>
      </c>
      <c r="F31" s="465"/>
      <c r="G31" s="465"/>
      <c r="H31" s="505">
        <f>ROUND(+H29*H21,0)</f>
        <v>515159</v>
      </c>
      <c r="I31" s="24"/>
      <c r="J31" s="548"/>
      <c r="K31" s="6"/>
    </row>
    <row r="32" spans="1:22" ht="8.25" customHeight="1" x14ac:dyDescent="0.25">
      <c r="A32" s="72"/>
      <c r="B32" s="460"/>
      <c r="C32" s="24"/>
      <c r="D32" s="466"/>
      <c r="E32" s="478"/>
      <c r="F32" s="465"/>
      <c r="G32" s="465"/>
      <c r="H32" s="465"/>
      <c r="I32" s="24"/>
      <c r="J32" s="549"/>
      <c r="K32" s="6"/>
    </row>
    <row r="33" spans="1:21" ht="20.25" customHeight="1" x14ac:dyDescent="0.25">
      <c r="A33" s="72"/>
      <c r="B33" s="460"/>
      <c r="C33" s="24"/>
      <c r="D33" s="479"/>
      <c r="E33" s="480" t="s">
        <v>11</v>
      </c>
      <c r="F33" s="465"/>
      <c r="G33" s="465"/>
      <c r="H33" s="472"/>
      <c r="I33" s="24"/>
      <c r="J33" s="68"/>
      <c r="K33" s="25"/>
    </row>
    <row r="34" spans="1:21" ht="36" customHeight="1" x14ac:dyDescent="0.25">
      <c r="A34" s="72"/>
      <c r="B34" s="516" t="s">
        <v>67</v>
      </c>
      <c r="C34" s="24"/>
      <c r="D34" s="466" t="s">
        <v>31</v>
      </c>
      <c r="E34" s="476" t="s">
        <v>127</v>
      </c>
      <c r="F34" s="442">
        <v>0</v>
      </c>
      <c r="G34" s="465"/>
      <c r="H34" s="509">
        <f>ROUND(+F34,2)</f>
        <v>0</v>
      </c>
      <c r="I34" s="24"/>
      <c r="J34" s="548"/>
      <c r="K34" s="6"/>
    </row>
    <row r="35" spans="1:21" ht="3" customHeight="1" thickBot="1" x14ac:dyDescent="0.3">
      <c r="A35" s="72"/>
      <c r="B35" s="460"/>
      <c r="C35" s="24"/>
      <c r="D35" s="466"/>
      <c r="E35" s="476"/>
      <c r="F35" s="476"/>
      <c r="G35" s="476"/>
      <c r="H35" s="476"/>
      <c r="I35" s="24"/>
      <c r="J35" s="549"/>
      <c r="K35" s="6"/>
    </row>
    <row r="36" spans="1:21" ht="45.75" thickBot="1" x14ac:dyDescent="0.3">
      <c r="A36" s="72"/>
      <c r="B36" s="516" t="s">
        <v>68</v>
      </c>
      <c r="C36" s="24"/>
      <c r="D36" s="466" t="s">
        <v>91</v>
      </c>
      <c r="E36" s="467" t="s">
        <v>83</v>
      </c>
      <c r="F36" s="464"/>
      <c r="G36" s="465"/>
      <c r="H36" s="507">
        <f>ROUND(+H29+H34,2)</f>
        <v>58.16</v>
      </c>
      <c r="I36" s="24"/>
      <c r="J36" s="548"/>
      <c r="K36" s="6"/>
    </row>
    <row r="37" spans="1:21" ht="11.25" customHeight="1" thickBot="1" x14ac:dyDescent="0.3">
      <c r="A37" s="72"/>
      <c r="B37" s="460"/>
      <c r="C37" s="24"/>
      <c r="D37" s="462"/>
      <c r="E37" s="463"/>
      <c r="F37" s="464"/>
      <c r="G37" s="465"/>
      <c r="H37" s="472"/>
      <c r="I37" s="24"/>
      <c r="J37" s="549"/>
      <c r="K37" s="6"/>
    </row>
    <row r="38" spans="1:21" ht="35.25" customHeight="1" thickBot="1" x14ac:dyDescent="0.3">
      <c r="A38" s="72"/>
      <c r="B38" s="516" t="s">
        <v>69</v>
      </c>
      <c r="C38" s="24"/>
      <c r="D38" s="466" t="s">
        <v>92</v>
      </c>
      <c r="E38" s="467" t="s">
        <v>27</v>
      </c>
      <c r="F38" s="464"/>
      <c r="G38" s="465"/>
      <c r="H38" s="508">
        <f>ROUND(+H21*H36,0)</f>
        <v>515159</v>
      </c>
      <c r="I38" s="24"/>
      <c r="J38" s="68"/>
      <c r="K38" s="6"/>
    </row>
    <row r="39" spans="1:21" s="42" customFormat="1" ht="18.75" customHeight="1" thickBot="1" x14ac:dyDescent="0.3">
      <c r="A39" s="73"/>
      <c r="B39" s="460"/>
      <c r="C39" s="24"/>
      <c r="D39" s="462"/>
      <c r="E39" s="468" t="s">
        <v>12</v>
      </c>
      <c r="F39" s="473"/>
      <c r="G39" s="474"/>
      <c r="H39" s="475"/>
      <c r="I39" s="58"/>
      <c r="J39" s="68"/>
      <c r="K39" s="59"/>
    </row>
    <row r="40" spans="1:21" ht="63" customHeight="1" thickBot="1" x14ac:dyDescent="0.3">
      <c r="A40" s="72"/>
      <c r="B40" s="517" t="s">
        <v>70</v>
      </c>
      <c r="C40" s="24"/>
      <c r="D40" s="466" t="s">
        <v>97</v>
      </c>
      <c r="E40" s="471" t="s">
        <v>533</v>
      </c>
      <c r="F40" s="66">
        <v>58.16</v>
      </c>
      <c r="G40" s="465"/>
      <c r="H40" s="507">
        <f>ROUND(+F40,2)</f>
        <v>58.16</v>
      </c>
      <c r="I40" s="24"/>
      <c r="J40" s="548"/>
      <c r="K40" s="6"/>
      <c r="L40" s="60"/>
    </row>
    <row r="41" spans="1:21" ht="13.5" customHeight="1" thickBot="1" x14ac:dyDescent="0.3">
      <c r="A41" s="72"/>
      <c r="B41" s="460"/>
      <c r="C41" s="24"/>
      <c r="D41" s="462"/>
      <c r="E41" s="463"/>
      <c r="F41" s="464"/>
      <c r="G41" s="465"/>
      <c r="H41" s="472"/>
      <c r="I41" s="24"/>
      <c r="J41" s="549"/>
      <c r="K41" s="6"/>
    </row>
    <row r="42" spans="1:21" ht="45.75" thickBot="1" x14ac:dyDescent="0.3">
      <c r="A42" s="72"/>
      <c r="B42" s="516" t="s">
        <v>71</v>
      </c>
      <c r="C42" s="24"/>
      <c r="D42" s="466" t="s">
        <v>93</v>
      </c>
      <c r="E42" s="467" t="s">
        <v>28</v>
      </c>
      <c r="F42" s="465"/>
      <c r="G42" s="465"/>
      <c r="H42" s="506">
        <f>ROUND(+H40*H21,0)</f>
        <v>515159</v>
      </c>
      <c r="I42" s="24"/>
      <c r="J42" s="68"/>
      <c r="K42" s="6"/>
      <c r="U42" s="42"/>
    </row>
    <row r="43" spans="1:21" ht="21.75" customHeight="1" x14ac:dyDescent="0.25">
      <c r="A43" s="72"/>
      <c r="B43" s="460"/>
      <c r="C43" s="24"/>
      <c r="D43" s="462"/>
      <c r="E43" s="468" t="s">
        <v>13</v>
      </c>
      <c r="F43" s="469"/>
      <c r="G43" s="465"/>
      <c r="H43" s="472"/>
      <c r="I43" s="24"/>
      <c r="J43" s="68"/>
      <c r="K43" s="6"/>
    </row>
    <row r="44" spans="1:21" ht="45" x14ac:dyDescent="0.25">
      <c r="A44" s="72"/>
      <c r="B44" s="516" t="s">
        <v>72</v>
      </c>
      <c r="C44" s="24"/>
      <c r="D44" s="466" t="s">
        <v>100</v>
      </c>
      <c r="E44" s="467" t="s">
        <v>21</v>
      </c>
      <c r="F44" s="465"/>
      <c r="G44" s="465"/>
      <c r="H44" s="505">
        <f>ROUND(+H42-H46-H48,0)</f>
        <v>510559</v>
      </c>
      <c r="I44" s="24"/>
      <c r="J44" s="548"/>
      <c r="K44" s="6"/>
    </row>
    <row r="45" spans="1:21" ht="3" customHeight="1" x14ac:dyDescent="0.25">
      <c r="A45" s="72"/>
      <c r="B45" s="460"/>
      <c r="C45" s="24"/>
      <c r="D45" s="466"/>
      <c r="E45" s="467"/>
      <c r="F45" s="465"/>
      <c r="G45" s="465"/>
      <c r="H45" s="465"/>
      <c r="I45" s="24"/>
      <c r="J45" s="549"/>
      <c r="K45" s="6"/>
    </row>
    <row r="46" spans="1:21" ht="20.45" customHeight="1" x14ac:dyDescent="0.25">
      <c r="A46" s="72"/>
      <c r="B46" s="517" t="s">
        <v>73</v>
      </c>
      <c r="C46" s="24"/>
      <c r="D46" s="462" t="s">
        <v>14</v>
      </c>
      <c r="E46" s="467" t="s">
        <v>17</v>
      </c>
      <c r="F46" s="465"/>
      <c r="G46" s="465"/>
      <c r="H46" s="505">
        <f>ROUND(-(H40*H23),0)</f>
        <v>4600</v>
      </c>
      <c r="I46" s="24"/>
      <c r="J46" s="548"/>
      <c r="K46" s="6"/>
    </row>
    <row r="47" spans="1:21" ht="3" customHeight="1" x14ac:dyDescent="0.25">
      <c r="A47" s="72"/>
      <c r="B47" s="460"/>
      <c r="C47" s="24"/>
      <c r="D47" s="462"/>
      <c r="E47" s="467"/>
      <c r="F47" s="465"/>
      <c r="G47" s="465"/>
      <c r="H47" s="465"/>
      <c r="I47" s="24"/>
      <c r="J47" s="549"/>
      <c r="K47" s="6"/>
    </row>
    <row r="48" spans="1:21" ht="30" x14ac:dyDescent="0.25">
      <c r="A48" s="72"/>
      <c r="B48" s="517" t="s">
        <v>74</v>
      </c>
      <c r="C48" s="24"/>
      <c r="D48" s="466" t="s">
        <v>30</v>
      </c>
      <c r="E48" s="467" t="s">
        <v>29</v>
      </c>
      <c r="F48" s="465"/>
      <c r="G48" s="465"/>
      <c r="H48" s="505">
        <f>ROUND(-(H40*H25),0)</f>
        <v>0</v>
      </c>
      <c r="I48" s="24"/>
      <c r="J48" s="548"/>
      <c r="K48" s="6"/>
    </row>
    <row r="49" spans="1:11" ht="3" customHeight="1" thickBot="1" x14ac:dyDescent="0.3">
      <c r="A49" s="72"/>
      <c r="B49" s="460"/>
      <c r="C49" s="24"/>
      <c r="D49" s="466"/>
      <c r="E49" s="467"/>
      <c r="F49" s="465"/>
      <c r="G49" s="465"/>
      <c r="H49" s="502"/>
      <c r="I49" s="24"/>
      <c r="J49" s="549"/>
      <c r="K49" s="6"/>
    </row>
    <row r="50" spans="1:11" ht="30" thickBot="1" x14ac:dyDescent="0.3">
      <c r="A50" s="72"/>
      <c r="B50" s="517" t="s">
        <v>75</v>
      </c>
      <c r="C50" s="24"/>
      <c r="D50" s="466" t="s">
        <v>86</v>
      </c>
      <c r="E50" s="467" t="s">
        <v>28</v>
      </c>
      <c r="F50" s="465"/>
      <c r="G50" s="465"/>
      <c r="H50" s="504">
        <f>ROUND(SUM(H44:H48),0)</f>
        <v>515159</v>
      </c>
      <c r="I50" s="24"/>
      <c r="J50" s="548"/>
      <c r="K50" s="6"/>
    </row>
    <row r="51" spans="1:11" ht="16.5" thickBot="1" x14ac:dyDescent="0.3">
      <c r="A51" s="72"/>
      <c r="B51" s="460"/>
      <c r="C51" s="24"/>
      <c r="D51" s="462"/>
      <c r="E51" s="470"/>
      <c r="F51" s="465"/>
      <c r="G51" s="465"/>
      <c r="H51" s="472"/>
      <c r="I51" s="24"/>
      <c r="J51" s="549"/>
      <c r="K51" s="6"/>
    </row>
    <row r="52" spans="1:11" ht="45.75" thickBot="1" x14ac:dyDescent="0.3">
      <c r="A52" s="72"/>
      <c r="B52" s="516" t="s">
        <v>76</v>
      </c>
      <c r="C52" s="24"/>
      <c r="D52" s="466" t="s">
        <v>15</v>
      </c>
      <c r="E52" s="471" t="s">
        <v>96</v>
      </c>
      <c r="F52" s="465"/>
      <c r="G52" s="465"/>
      <c r="H52" s="503">
        <f>ROUND(+H36-H40,2)</f>
        <v>0</v>
      </c>
      <c r="I52" s="24"/>
      <c r="J52" s="68"/>
      <c r="K52" s="6"/>
    </row>
    <row r="53" spans="1:11" ht="15" customHeight="1" thickBot="1" x14ac:dyDescent="0.3">
      <c r="A53" s="72"/>
      <c r="B53" s="461" t="s">
        <v>537</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mergeCells count="29">
    <mergeCell ref="D1:H1"/>
    <mergeCell ref="D2:H2"/>
    <mergeCell ref="D3:H3"/>
    <mergeCell ref="D4:H4"/>
    <mergeCell ref="J4:J6"/>
    <mergeCell ref="D5:H5"/>
    <mergeCell ref="D6:H6"/>
    <mergeCell ref="J25:J26"/>
    <mergeCell ref="B7:B8"/>
    <mergeCell ref="H7:H8"/>
    <mergeCell ref="J7:J8"/>
    <mergeCell ref="J9:J10"/>
    <mergeCell ref="J11:J12"/>
    <mergeCell ref="J13:J14"/>
    <mergeCell ref="J15:J16"/>
    <mergeCell ref="J17:J18"/>
    <mergeCell ref="J19:J20"/>
    <mergeCell ref="J21:J22"/>
    <mergeCell ref="J23:J24"/>
    <mergeCell ref="J44:J45"/>
    <mergeCell ref="J46:J47"/>
    <mergeCell ref="J48:J49"/>
    <mergeCell ref="J50:J51"/>
    <mergeCell ref="J27:J28"/>
    <mergeCell ref="J29:J30"/>
    <mergeCell ref="J31:J32"/>
    <mergeCell ref="J34:J35"/>
    <mergeCell ref="J36:J37"/>
    <mergeCell ref="J40:J41"/>
  </mergeCells>
  <hyperlinks>
    <hyperlink ref="B9" location="Instructions!C5" display="Instructions!C5" xr:uid="{C6DDAC7E-B453-41E7-8DD1-EB05A4EF2318}"/>
    <hyperlink ref="B11" location="Instructions!C6" display="(2) Instructions" xr:uid="{BB6AB338-7D33-4EF1-8B64-97FDB8AEBEE4}"/>
    <hyperlink ref="B13" location="Instructions!C7" display="Instructions!C7" xr:uid="{452D8BCE-44B0-4FDA-89A6-46C0432A2A3E}"/>
    <hyperlink ref="B15" location="Instructions!C8" display="Instructions!C8" xr:uid="{E37397C0-D6F1-4FD6-BD24-4DF55F25396A}"/>
    <hyperlink ref="B17" location="Instructions!C9" display="Instructions!C9" xr:uid="{39881F5D-7C08-4E9F-BF76-1816BFDC7007}"/>
    <hyperlink ref="B19" location="Instructions!C10" display="Instructions!C10" xr:uid="{811D30EF-C9C9-4919-93EE-EBA7D9F5E7AD}"/>
    <hyperlink ref="B21" location="Instructions!C11" display="Instructions!C11" xr:uid="{CAF62CAA-C053-4D75-9970-0F278C65FD54}"/>
    <hyperlink ref="B23" location="Instructions!C12" display="(8) Instructions" xr:uid="{35E61C0C-76F5-4DCC-B47C-25E9CF12120D}"/>
    <hyperlink ref="B25" location="Instructions!C13" display="Instructions!C13" xr:uid="{FB592C46-D8A0-4A0A-88FF-62A7F47A74AE}"/>
    <hyperlink ref="B27" location="Instructions!C14" display="Instructions!C14" xr:uid="{2E549677-D669-41BC-A725-C2FED278A1B8}"/>
    <hyperlink ref="B29" location="Instructions!C15" display="Instructions!C15" xr:uid="{B2197044-F9B2-49BA-89A5-E75C9E12C6B2}"/>
    <hyperlink ref="B31" location="Instructions!C16" display="Instructions!C16" xr:uid="{1044E4D0-A4D2-46B0-A87A-D5DEB2B77D1F}"/>
    <hyperlink ref="B34" location="Instructions!C18" display="Instructions!C18" xr:uid="{34A42065-CC32-4317-BCFB-551C9A489250}"/>
    <hyperlink ref="B36" location="Instructions!C19" display="Instructions!C19" xr:uid="{A0A21F4E-BA00-44D2-A227-AE4FD87D7999}"/>
    <hyperlink ref="B38" location="Instructions!C20" display="Instructions!C20" xr:uid="{1431E059-2F68-4C76-83DA-5B0FED1727EB}"/>
    <hyperlink ref="B40" location="Instructions!C22" display="(16) Instructions" xr:uid="{22CBA32A-3634-4570-B9B3-E75C8240D8C8}"/>
    <hyperlink ref="B42" location="Instructions!C23" display="Instructions!C23" xr:uid="{F52D61B5-066E-460F-AE66-60A17D1481E7}"/>
    <hyperlink ref="B44" location="Instructions!C25" display="Instructions!C25" xr:uid="{60409245-52FA-40D8-B097-43A914657FED}"/>
    <hyperlink ref="B46" location="Instructions!C26" display="(19) Instructions" xr:uid="{B038F324-07E9-4AA7-ABDA-8905076E0A5B}"/>
    <hyperlink ref="B48" location="Instructions!C27" display="(20) Instructions" xr:uid="{1F23689F-9AF3-4FFE-9532-2D970DFCA702}"/>
    <hyperlink ref="B50" location="Instructions!C28" display="(21) Instructions" xr:uid="{B46D4FFF-9B94-47D0-A4BD-565925F8393C}"/>
    <hyperlink ref="B52" location="Instructions!C29" display="Instructions!C29" xr:uid="{FA6E0407-AC9F-4D28-9FE7-1E112DE0722B}"/>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909FC-875A-4424-8D08-2DC61F590563}">
  <dimension ref="A1:J105"/>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98"/>
      <c r="H1" s="86"/>
      <c r="I1" s="86"/>
    </row>
    <row r="2" spans="1:9" ht="9.75" customHeight="1" x14ac:dyDescent="0.25">
      <c r="A2" s="196"/>
      <c r="B2" s="188"/>
      <c r="C2" s="188"/>
      <c r="D2" s="188"/>
      <c r="E2" s="188"/>
      <c r="F2" s="195"/>
      <c r="G2" s="198"/>
      <c r="H2" s="86"/>
      <c r="I2" s="86"/>
    </row>
    <row r="3" spans="1:9" ht="12.75" customHeight="1" x14ac:dyDescent="0.25">
      <c r="A3" s="351" t="s">
        <v>356</v>
      </c>
      <c r="B3" s="189"/>
      <c r="C3" s="189"/>
      <c r="D3" s="188"/>
      <c r="E3" s="188"/>
      <c r="F3" s="199"/>
      <c r="G3" s="198"/>
      <c r="H3" s="86"/>
      <c r="I3" s="86"/>
    </row>
    <row r="4" spans="1:9" ht="12.75" customHeight="1" x14ac:dyDescent="0.25">
      <c r="A4" s="350" t="s">
        <v>388</v>
      </c>
      <c r="B4" s="189"/>
      <c r="C4" s="189"/>
      <c r="D4" s="188"/>
      <c r="E4" s="188"/>
      <c r="F4" s="199"/>
      <c r="G4" s="198"/>
      <c r="H4" s="86"/>
      <c r="I4" s="86"/>
    </row>
    <row r="5" spans="1:9" ht="15" customHeight="1" x14ac:dyDescent="0.25">
      <c r="A5" s="349" t="s">
        <v>225</v>
      </c>
      <c r="B5" s="189"/>
      <c r="C5" s="189"/>
      <c r="D5" s="188"/>
      <c r="E5" s="188"/>
      <c r="F5" s="199"/>
      <c r="G5" s="198"/>
      <c r="H5" s="86"/>
      <c r="I5" s="86"/>
    </row>
    <row r="6" spans="1:9" ht="12.75" customHeight="1" x14ac:dyDescent="0.25">
      <c r="A6" s="368" t="s">
        <v>326</v>
      </c>
      <c r="B6" s="189"/>
      <c r="C6" s="189"/>
      <c r="D6" s="188"/>
      <c r="E6" s="188"/>
      <c r="F6" s="199"/>
      <c r="G6" s="198"/>
      <c r="H6" s="86"/>
      <c r="I6" s="86"/>
    </row>
    <row r="7" spans="1:9" ht="12.75" customHeight="1" x14ac:dyDescent="0.25">
      <c r="A7" s="190" t="s">
        <v>325</v>
      </c>
      <c r="B7" s="189"/>
      <c r="C7" s="189"/>
      <c r="D7" s="188"/>
      <c r="E7" s="188"/>
      <c r="F7" s="199"/>
      <c r="G7" s="198"/>
      <c r="H7" s="86"/>
      <c r="I7" s="86"/>
    </row>
    <row r="8" spans="1:9" x14ac:dyDescent="0.2">
      <c r="A8" s="187"/>
      <c r="B8" s="186"/>
      <c r="C8" s="186"/>
      <c r="D8" s="185"/>
      <c r="E8" s="86"/>
      <c r="F8" s="199"/>
      <c r="G8" s="198"/>
    </row>
    <row r="9" spans="1:9" ht="15.75" x14ac:dyDescent="0.25">
      <c r="A9" s="155" t="s">
        <v>322</v>
      </c>
      <c r="B9" s="186"/>
      <c r="C9" s="186"/>
      <c r="D9" s="185"/>
      <c r="E9" s="86"/>
      <c r="F9" s="199"/>
      <c r="G9" s="86"/>
    </row>
    <row r="10" spans="1:9" ht="15.75" x14ac:dyDescent="0.25">
      <c r="A10" s="155" t="s">
        <v>321</v>
      </c>
      <c r="B10" s="184"/>
      <c r="C10" s="184"/>
      <c r="D10" s="86"/>
      <c r="E10" s="199" t="s">
        <v>220</v>
      </c>
      <c r="F10" s="199"/>
      <c r="G10" s="198"/>
    </row>
    <row r="11" spans="1:9" x14ac:dyDescent="0.2">
      <c r="A11" s="122"/>
      <c r="B11" s="86"/>
      <c r="C11" s="86"/>
      <c r="D11" s="86"/>
      <c r="E11" s="203" t="s">
        <v>219</v>
      </c>
      <c r="F11" s="199"/>
    </row>
    <row r="12" spans="1:9" ht="20.100000000000001" customHeight="1" x14ac:dyDescent="0.2">
      <c r="A12" s="332" t="s">
        <v>292</v>
      </c>
      <c r="B12" s="86"/>
      <c r="C12" s="86"/>
      <c r="E12" s="86"/>
      <c r="F12" s="199"/>
      <c r="G12" s="86"/>
    </row>
    <row r="13" spans="1:9" ht="20.100000000000001" customHeight="1" thickBot="1" x14ac:dyDescent="0.25">
      <c r="A13" s="198" t="s">
        <v>387</v>
      </c>
      <c r="B13" s="335"/>
      <c r="C13" s="335"/>
      <c r="D13" s="365"/>
      <c r="E13" s="197" t="s">
        <v>216</v>
      </c>
      <c r="F13" s="199"/>
      <c r="G13" s="86"/>
    </row>
    <row r="14" spans="1:9" ht="20.100000000000001" customHeight="1" thickTop="1" x14ac:dyDescent="0.2">
      <c r="A14" s="147"/>
      <c r="B14" s="335"/>
      <c r="C14" s="335"/>
      <c r="D14" s="335"/>
      <c r="E14" s="199"/>
      <c r="F14" s="199"/>
    </row>
    <row r="15" spans="1:9" ht="20.100000000000001" customHeight="1" thickBot="1" x14ac:dyDescent="0.25">
      <c r="A15" s="126" t="s">
        <v>386</v>
      </c>
      <c r="B15" s="367">
        <f>+D13*0.01535</f>
        <v>0</v>
      </c>
      <c r="C15" s="335"/>
      <c r="D15" s="359">
        <f>+B15</f>
        <v>0</v>
      </c>
      <c r="E15" s="197" t="s">
        <v>1</v>
      </c>
      <c r="F15" s="199"/>
      <c r="G15" s="86"/>
    </row>
    <row r="16" spans="1:9" ht="20.100000000000001" customHeight="1" thickTop="1" x14ac:dyDescent="0.2">
      <c r="A16" s="147"/>
      <c r="B16" s="335"/>
      <c r="C16" s="335"/>
      <c r="D16" s="335"/>
      <c r="E16" s="199"/>
      <c r="F16" s="199"/>
      <c r="G16" s="86"/>
    </row>
    <row r="17" spans="1:7" ht="20.100000000000001" customHeight="1" x14ac:dyDescent="0.2">
      <c r="A17" s="126" t="s">
        <v>260</v>
      </c>
      <c r="B17" s="366"/>
      <c r="C17" s="366"/>
      <c r="D17" s="335"/>
      <c r="E17" s="86"/>
      <c r="F17" s="199"/>
      <c r="G17" s="198"/>
    </row>
    <row r="18" spans="1:7" ht="20.100000000000001" customHeight="1" thickBot="1" x14ac:dyDescent="0.25">
      <c r="A18" s="126" t="s">
        <v>290</v>
      </c>
      <c r="B18" s="360"/>
      <c r="C18" s="335"/>
      <c r="D18" s="365">
        <f>+B18</f>
        <v>0</v>
      </c>
      <c r="E18" s="197" t="s">
        <v>213</v>
      </c>
      <c r="F18" s="199"/>
      <c r="G18" s="198"/>
    </row>
    <row r="19" spans="1:7" ht="20.100000000000001" customHeight="1" thickTop="1" x14ac:dyDescent="0.2">
      <c r="A19" s="321"/>
      <c r="B19" s="335"/>
      <c r="C19" s="335"/>
      <c r="D19" s="335"/>
      <c r="E19" s="199"/>
      <c r="F19" s="199"/>
      <c r="G19" s="198"/>
    </row>
    <row r="20" spans="1:7" ht="20.100000000000001" customHeight="1" thickBot="1" x14ac:dyDescent="0.25">
      <c r="A20" s="126" t="s">
        <v>385</v>
      </c>
      <c r="B20" s="364"/>
      <c r="C20" s="335"/>
      <c r="D20" s="335" t="s">
        <v>3</v>
      </c>
      <c r="E20" s="197" t="s">
        <v>188</v>
      </c>
      <c r="F20" s="199"/>
      <c r="G20" s="198"/>
    </row>
    <row r="21" spans="1:7" ht="20.100000000000001" customHeight="1" thickTop="1" x14ac:dyDescent="0.2">
      <c r="A21" s="126" t="s">
        <v>377</v>
      </c>
      <c r="B21" s="335"/>
      <c r="C21" s="335"/>
      <c r="D21" s="335"/>
      <c r="E21" s="199"/>
      <c r="F21" s="199"/>
      <c r="G21" s="198"/>
    </row>
    <row r="22" spans="1:7" ht="20.100000000000001" customHeight="1" thickBot="1" x14ac:dyDescent="0.25">
      <c r="A22" s="126" t="s">
        <v>384</v>
      </c>
      <c r="B22" s="363">
        <f>B20*-0.5</f>
        <v>0</v>
      </c>
      <c r="C22" s="335"/>
      <c r="D22" s="359">
        <f>+B20+B22</f>
        <v>0</v>
      </c>
      <c r="E22" s="199" t="s">
        <v>188</v>
      </c>
      <c r="F22" s="199"/>
      <c r="G22" s="198"/>
    </row>
    <row r="23" spans="1:7" ht="20.100000000000001" customHeight="1" thickTop="1" x14ac:dyDescent="0.2">
      <c r="A23" s="126" t="s">
        <v>377</v>
      </c>
      <c r="B23" s="335"/>
      <c r="C23" s="335"/>
      <c r="D23" s="335"/>
      <c r="E23" s="199"/>
      <c r="F23" s="199"/>
      <c r="G23" s="86"/>
    </row>
    <row r="24" spans="1:7" ht="20.100000000000001" customHeight="1" thickBot="1" x14ac:dyDescent="0.25">
      <c r="A24" s="198"/>
      <c r="B24" s="358" t="s">
        <v>3</v>
      </c>
      <c r="C24" s="335"/>
      <c r="D24" s="359"/>
      <c r="E24" s="197"/>
      <c r="F24" s="199"/>
      <c r="G24" s="198"/>
    </row>
    <row r="25" spans="1:7" ht="20.100000000000001" customHeight="1" thickTop="1" thickBot="1" x14ac:dyDescent="0.25">
      <c r="A25" s="198" t="s">
        <v>353</v>
      </c>
      <c r="B25" s="335"/>
      <c r="C25" s="335"/>
      <c r="D25" s="359">
        <f>+D13+D15+D18+D22+D24</f>
        <v>0</v>
      </c>
      <c r="E25" s="197" t="s">
        <v>209</v>
      </c>
      <c r="F25" s="199"/>
      <c r="G25" s="198"/>
    </row>
    <row r="26" spans="1:7" ht="24" customHeight="1" thickTop="1" x14ac:dyDescent="0.2">
      <c r="A26" s="332" t="s">
        <v>212</v>
      </c>
      <c r="B26" s="335"/>
      <c r="C26" s="335"/>
      <c r="D26" s="335" t="s">
        <v>3</v>
      </c>
      <c r="E26" s="199" t="s">
        <v>3</v>
      </c>
      <c r="F26" s="199"/>
      <c r="G26" s="198"/>
    </row>
    <row r="27" spans="1:7" ht="24" customHeight="1" thickBot="1" x14ac:dyDescent="0.25">
      <c r="A27" s="198" t="s">
        <v>286</v>
      </c>
      <c r="B27" s="335"/>
      <c r="C27" s="335"/>
      <c r="D27" s="362"/>
      <c r="E27" s="197" t="s">
        <v>201</v>
      </c>
      <c r="F27" s="199"/>
      <c r="G27" s="86"/>
    </row>
    <row r="28" spans="1:7" ht="24" customHeight="1" thickTop="1" thickBot="1" x14ac:dyDescent="0.25">
      <c r="A28" s="198" t="s">
        <v>285</v>
      </c>
      <c r="B28" s="360"/>
      <c r="C28" s="335"/>
      <c r="D28" s="361"/>
      <c r="E28" s="199" t="s">
        <v>374</v>
      </c>
      <c r="F28" s="199"/>
      <c r="G28" s="86"/>
    </row>
    <row r="29" spans="1:7" ht="24" customHeight="1" thickTop="1" thickBot="1" x14ac:dyDescent="0.25">
      <c r="A29" s="198" t="s">
        <v>256</v>
      </c>
      <c r="B29" s="335"/>
      <c r="C29" s="335"/>
      <c r="D29" s="355">
        <f>+D27+B28</f>
        <v>0</v>
      </c>
      <c r="E29" s="197" t="s">
        <v>370</v>
      </c>
      <c r="F29" s="199"/>
      <c r="G29" s="86"/>
    </row>
    <row r="30" spans="1:7" ht="20.100000000000001" customHeight="1" thickTop="1" thickBot="1" x14ac:dyDescent="0.25">
      <c r="A30" s="126" t="s">
        <v>284</v>
      </c>
      <c r="B30" s="360"/>
      <c r="C30" s="335"/>
      <c r="D30" s="361" t="s">
        <v>3</v>
      </c>
      <c r="E30" s="197" t="s">
        <v>373</v>
      </c>
      <c r="F30" s="199"/>
      <c r="G30" s="198"/>
    </row>
    <row r="31" spans="1:7" ht="20.100000000000001" customHeight="1" thickTop="1" thickBot="1" x14ac:dyDescent="0.25">
      <c r="A31" s="126" t="s">
        <v>283</v>
      </c>
      <c r="B31" s="360"/>
      <c r="C31" s="335"/>
      <c r="D31" s="359">
        <f>+B30+B31</f>
        <v>0</v>
      </c>
      <c r="E31" s="197" t="s">
        <v>372</v>
      </c>
      <c r="F31" s="199"/>
      <c r="G31" s="86"/>
    </row>
    <row r="32" spans="1:7" ht="20.100000000000001" customHeight="1" thickTop="1" x14ac:dyDescent="0.2">
      <c r="A32" s="127"/>
      <c r="B32" s="358"/>
      <c r="C32" s="335"/>
      <c r="D32" s="355"/>
      <c r="E32" s="199"/>
      <c r="F32" s="199"/>
      <c r="G32" s="198"/>
    </row>
    <row r="33" spans="1:7" ht="20.100000000000001" customHeight="1" thickBot="1" x14ac:dyDescent="0.25">
      <c r="A33" s="126" t="s">
        <v>24</v>
      </c>
      <c r="B33" s="335"/>
      <c r="C33" s="335"/>
      <c r="D33" s="354">
        <f>+D29+D31</f>
        <v>0</v>
      </c>
      <c r="E33" s="197" t="s">
        <v>192</v>
      </c>
      <c r="F33" s="199"/>
      <c r="G33" s="198"/>
    </row>
    <row r="34" spans="1:7" ht="20.100000000000001" customHeight="1" thickTop="1" x14ac:dyDescent="0.2">
      <c r="A34" s="127"/>
      <c r="B34" s="335"/>
      <c r="C34" s="335"/>
      <c r="D34" s="358"/>
      <c r="E34" s="199" t="s">
        <v>3</v>
      </c>
      <c r="F34" s="199"/>
      <c r="G34" s="198"/>
    </row>
    <row r="35" spans="1:7" ht="17.100000000000001" customHeight="1" thickBot="1" x14ac:dyDescent="0.25">
      <c r="A35" s="126" t="s">
        <v>253</v>
      </c>
      <c r="B35" s="335"/>
      <c r="C35" s="86"/>
      <c r="D35" s="356" t="e">
        <f>D25/D33</f>
        <v>#DIV/0!</v>
      </c>
      <c r="E35" s="197" t="s">
        <v>7</v>
      </c>
      <c r="F35" s="199"/>
      <c r="G35" s="198"/>
    </row>
    <row r="36" spans="1:7" ht="20.100000000000001" customHeight="1" thickTop="1" x14ac:dyDescent="0.2">
      <c r="A36" s="127"/>
      <c r="B36" s="335"/>
      <c r="C36" s="335"/>
      <c r="D36" s="335"/>
      <c r="E36" s="199"/>
      <c r="F36" s="199"/>
      <c r="G36" s="198"/>
    </row>
    <row r="37" spans="1:7" ht="20.100000000000001" customHeight="1" thickBot="1" x14ac:dyDescent="0.25">
      <c r="A37" s="126" t="s">
        <v>199</v>
      </c>
      <c r="D37" s="354">
        <f>+D33</f>
        <v>0</v>
      </c>
      <c r="E37" s="197" t="s">
        <v>192</v>
      </c>
      <c r="F37" s="199"/>
      <c r="G37" s="198"/>
    </row>
    <row r="38" spans="1:7" ht="20.100000000000001" customHeight="1" thickTop="1" thickBot="1" x14ac:dyDescent="0.25">
      <c r="A38" s="126" t="s">
        <v>252</v>
      </c>
      <c r="B38" s="357">
        <f>-B30</f>
        <v>0</v>
      </c>
      <c r="D38" s="355"/>
      <c r="E38" s="199"/>
      <c r="F38" s="199"/>
      <c r="G38" s="198"/>
    </row>
    <row r="39" spans="1:7" ht="20.100000000000001" customHeight="1" thickTop="1" thickBot="1" x14ac:dyDescent="0.25">
      <c r="A39" s="126" t="s">
        <v>251</v>
      </c>
      <c r="B39" s="357">
        <f>-B31</f>
        <v>0</v>
      </c>
      <c r="D39" s="354">
        <f>+B38+B39</f>
        <v>0</v>
      </c>
      <c r="E39" s="197" t="s">
        <v>371</v>
      </c>
      <c r="F39" s="199"/>
      <c r="G39" s="198"/>
    </row>
    <row r="40" spans="1:7" ht="20.100000000000001" customHeight="1" thickTop="1" x14ac:dyDescent="0.2">
      <c r="A40" s="198"/>
      <c r="D40" s="355"/>
      <c r="E40" s="199"/>
      <c r="F40" s="199"/>
      <c r="G40" s="198"/>
    </row>
    <row r="41" spans="1:7" ht="20.100000000000001" customHeight="1" thickBot="1" x14ac:dyDescent="0.25">
      <c r="A41" s="198" t="s">
        <v>195</v>
      </c>
      <c r="D41" s="354">
        <f>D37+D39</f>
        <v>0</v>
      </c>
      <c r="E41" s="197" t="s">
        <v>370</v>
      </c>
      <c r="F41" s="199"/>
      <c r="G41" s="198"/>
    </row>
    <row r="42" spans="1:7" ht="20.100000000000001" customHeight="1" thickTop="1" x14ac:dyDescent="0.2">
      <c r="A42" s="122"/>
      <c r="B42" s="335" t="s">
        <v>3</v>
      </c>
      <c r="C42" s="335"/>
      <c r="D42" s="335" t="s">
        <v>3</v>
      </c>
      <c r="E42" s="199" t="s">
        <v>3</v>
      </c>
      <c r="F42" s="199"/>
      <c r="G42" s="86"/>
    </row>
    <row r="43" spans="1:7" ht="20.100000000000001" customHeight="1" thickBot="1" x14ac:dyDescent="0.25">
      <c r="A43" s="198" t="s">
        <v>253</v>
      </c>
      <c r="B43" s="335" t="s">
        <v>3</v>
      </c>
      <c r="C43" s="335"/>
      <c r="D43" s="356" t="e">
        <f>+D35</f>
        <v>#DIV/0!</v>
      </c>
      <c r="E43" s="197" t="s">
        <v>7</v>
      </c>
      <c r="F43" s="199"/>
      <c r="G43" s="198"/>
    </row>
    <row r="44" spans="1:7" ht="20.100000000000001" customHeight="1" thickTop="1" x14ac:dyDescent="0.2">
      <c r="A44" s="86"/>
      <c r="B44" s="335"/>
      <c r="C44" s="335"/>
      <c r="D44" s="335"/>
      <c r="E44" s="199"/>
      <c r="F44" s="199"/>
      <c r="G44" s="198"/>
    </row>
    <row r="45" spans="1:7" ht="20.100000000000001" customHeight="1" thickBot="1" x14ac:dyDescent="0.25">
      <c r="A45" s="198" t="s">
        <v>191</v>
      </c>
      <c r="B45" s="335"/>
      <c r="C45" s="335"/>
      <c r="D45" s="354" t="e">
        <f>D43*D41</f>
        <v>#DIV/0!</v>
      </c>
      <c r="E45" s="197" t="s">
        <v>186</v>
      </c>
      <c r="F45" s="199"/>
      <c r="G45" s="86"/>
    </row>
    <row r="46" spans="1:7" ht="20.100000000000001" customHeight="1" thickTop="1" x14ac:dyDescent="0.2">
      <c r="A46" s="198"/>
      <c r="B46" s="335"/>
      <c r="C46" s="335"/>
      <c r="D46" s="355"/>
      <c r="E46" s="199"/>
      <c r="F46" s="199"/>
      <c r="G46" s="198"/>
    </row>
    <row r="47" spans="1:7" ht="20.100000000000001" customHeight="1" x14ac:dyDescent="0.2">
      <c r="A47" s="332" t="s">
        <v>190</v>
      </c>
      <c r="B47" s="335"/>
      <c r="C47" s="335"/>
      <c r="D47" s="355" t="s">
        <v>3</v>
      </c>
      <c r="E47" s="199" t="s">
        <v>3</v>
      </c>
      <c r="F47" s="198"/>
      <c r="G47" s="86"/>
    </row>
    <row r="48" spans="1:7" ht="20.100000000000001" customHeight="1" x14ac:dyDescent="0.2">
      <c r="A48" s="198" t="s">
        <v>351</v>
      </c>
      <c r="B48" s="335"/>
      <c r="C48" s="335"/>
      <c r="D48" s="355">
        <f>+D25</f>
        <v>0</v>
      </c>
      <c r="E48" s="197" t="s">
        <v>209</v>
      </c>
      <c r="F48" s="198"/>
      <c r="G48" s="86"/>
    </row>
    <row r="49" spans="1:10" ht="20.100000000000001" customHeight="1" thickBot="1" x14ac:dyDescent="0.25">
      <c r="A49" s="198" t="s">
        <v>248</v>
      </c>
      <c r="B49" s="335"/>
      <c r="C49" s="335"/>
      <c r="D49" s="354" t="e">
        <f>D43*D39</f>
        <v>#DIV/0!</v>
      </c>
      <c r="E49" s="197" t="s">
        <v>184</v>
      </c>
      <c r="F49" s="86"/>
      <c r="G49" s="86"/>
    </row>
    <row r="50" spans="1:10" ht="20.100000000000001" customHeight="1" thickTop="1" thickBot="1" x14ac:dyDescent="0.25">
      <c r="A50" s="198" t="s">
        <v>183</v>
      </c>
      <c r="B50" s="335"/>
      <c r="C50" s="335"/>
      <c r="D50" s="353" t="e">
        <f>D48+D49</f>
        <v>#DIV/0!</v>
      </c>
      <c r="E50" s="197" t="s">
        <v>186</v>
      </c>
      <c r="F50" s="86"/>
      <c r="G50" s="86"/>
    </row>
    <row r="51" spans="1:10" ht="20.100000000000001" customHeight="1" thickTop="1" x14ac:dyDescent="0.25">
      <c r="A51" s="90" t="s">
        <v>369</v>
      </c>
      <c r="B51" s="335"/>
      <c r="C51" s="335"/>
      <c r="D51" s="352"/>
      <c r="E51" s="199"/>
      <c r="F51" s="86"/>
      <c r="G51" s="86"/>
    </row>
    <row r="52" spans="1:10" ht="20.100000000000001" customHeight="1" x14ac:dyDescent="0.25">
      <c r="A52" s="98" t="s">
        <v>323</v>
      </c>
      <c r="B52" s="335"/>
      <c r="C52" s="335"/>
      <c r="D52" s="335" t="s">
        <v>3</v>
      </c>
      <c r="E52" s="199"/>
      <c r="F52" s="86"/>
      <c r="G52" s="86"/>
    </row>
    <row r="53" spans="1:10" ht="20.100000000000001" customHeight="1" x14ac:dyDescent="0.2">
      <c r="B53" s="86"/>
      <c r="C53" s="86"/>
      <c r="D53" s="86"/>
      <c r="E53" s="195"/>
      <c r="F53" s="86"/>
      <c r="G53" s="86"/>
    </row>
    <row r="54" spans="1:10" ht="15.75" x14ac:dyDescent="0.25">
      <c r="A54" s="101" t="s">
        <v>181</v>
      </c>
      <c r="B54" s="89"/>
      <c r="C54" s="89"/>
      <c r="D54" s="99"/>
      <c r="E54" s="99"/>
      <c r="F54" s="99"/>
      <c r="G54" s="99"/>
      <c r="H54" s="99"/>
      <c r="I54" s="99"/>
      <c r="J54" s="99"/>
    </row>
    <row r="55" spans="1:10" ht="15.75" x14ac:dyDescent="0.25">
      <c r="A55" s="90"/>
      <c r="B55" s="89"/>
      <c r="C55" s="89"/>
      <c r="D55" s="99"/>
      <c r="E55" s="99"/>
      <c r="F55" s="99"/>
      <c r="G55" s="99"/>
      <c r="H55" s="99"/>
      <c r="I55" s="99"/>
      <c r="J55" s="99"/>
    </row>
    <row r="56" spans="1:10" ht="20.100000000000001" customHeight="1" x14ac:dyDescent="0.25">
      <c r="A56" s="90" t="s">
        <v>317</v>
      </c>
      <c r="B56" s="89"/>
      <c r="C56" s="89"/>
      <c r="D56" s="99"/>
      <c r="E56" s="99"/>
      <c r="F56" s="99"/>
      <c r="G56" s="99"/>
      <c r="H56" s="99"/>
      <c r="I56" s="99"/>
      <c r="J56" s="99"/>
    </row>
    <row r="57" spans="1:10" ht="20.100000000000001" customHeight="1" x14ac:dyDescent="0.25">
      <c r="A57" s="90" t="s">
        <v>177</v>
      </c>
      <c r="B57" s="99"/>
      <c r="C57" s="99"/>
      <c r="D57" s="99"/>
      <c r="E57" s="99"/>
      <c r="F57" s="99"/>
      <c r="G57" s="99"/>
      <c r="H57" s="99"/>
      <c r="I57" s="99"/>
      <c r="J57" s="99"/>
    </row>
    <row r="58" spans="1:10" ht="20.100000000000001" customHeight="1" x14ac:dyDescent="0.25">
      <c r="A58" s="90" t="s">
        <v>316</v>
      </c>
      <c r="B58" s="99"/>
      <c r="C58" s="99"/>
      <c r="D58" s="99"/>
      <c r="E58" s="99"/>
      <c r="F58" s="99"/>
      <c r="G58" s="99"/>
      <c r="H58" s="99"/>
      <c r="I58" s="99"/>
      <c r="J58" s="99"/>
    </row>
    <row r="59" spans="1:10" ht="20.100000000000001" customHeight="1" x14ac:dyDescent="0.25">
      <c r="A59" s="98" t="s">
        <v>315</v>
      </c>
      <c r="B59" s="99"/>
      <c r="C59" s="99"/>
      <c r="D59" s="99"/>
      <c r="E59" s="99"/>
      <c r="F59" s="99"/>
      <c r="G59" s="99"/>
      <c r="H59" s="99"/>
      <c r="I59" s="99"/>
      <c r="J59" s="99"/>
    </row>
    <row r="60" spans="1:10" ht="20.100000000000001" customHeight="1" x14ac:dyDescent="0.25">
      <c r="A60" s="98" t="s">
        <v>350</v>
      </c>
      <c r="B60" s="99"/>
      <c r="C60" s="99"/>
      <c r="D60" s="99"/>
      <c r="E60" s="99"/>
      <c r="F60" s="99"/>
      <c r="G60" s="99"/>
      <c r="H60" s="99"/>
      <c r="I60" s="99"/>
      <c r="J60" s="99"/>
    </row>
    <row r="61" spans="1:10" ht="20.100000000000001" customHeight="1" x14ac:dyDescent="0.25">
      <c r="A61" s="90" t="s">
        <v>313</v>
      </c>
      <c r="B61" s="99"/>
      <c r="C61" s="99"/>
      <c r="D61" s="99"/>
      <c r="E61" s="99"/>
      <c r="F61" s="99"/>
      <c r="G61" s="99"/>
      <c r="H61" s="99"/>
      <c r="I61" s="99"/>
      <c r="J61" s="99"/>
    </row>
    <row r="62" spans="1:10" ht="20.100000000000001" customHeight="1" x14ac:dyDescent="0.25">
      <c r="A62" s="90"/>
      <c r="B62" s="99"/>
      <c r="C62" s="99"/>
      <c r="D62" s="99"/>
      <c r="E62" s="99"/>
      <c r="F62" s="99"/>
      <c r="G62" s="99"/>
      <c r="H62" s="99"/>
      <c r="I62" s="99"/>
      <c r="J62" s="99"/>
    </row>
    <row r="63" spans="1:10" ht="20.100000000000001" customHeight="1" x14ac:dyDescent="0.25">
      <c r="A63" s="90" t="s">
        <v>311</v>
      </c>
      <c r="B63" s="99"/>
      <c r="C63" s="99"/>
      <c r="D63" s="99"/>
      <c r="E63" s="99"/>
      <c r="F63" s="99"/>
      <c r="G63" s="99"/>
      <c r="H63" s="99"/>
      <c r="I63" s="99"/>
      <c r="J63" s="99"/>
    </row>
    <row r="64" spans="1:10" ht="20.100000000000001" customHeight="1" x14ac:dyDescent="0.25">
      <c r="A64" s="308" t="s">
        <v>310</v>
      </c>
      <c r="B64" s="99"/>
      <c r="C64" s="99"/>
      <c r="D64" s="99"/>
      <c r="E64" s="99"/>
      <c r="F64" s="99"/>
      <c r="G64" s="99"/>
      <c r="H64" s="99"/>
      <c r="I64" s="99"/>
      <c r="J64" s="99"/>
    </row>
    <row r="65" spans="1:10" ht="20.100000000000001" customHeight="1" x14ac:dyDescent="0.25">
      <c r="A65" s="90"/>
      <c r="B65" s="99"/>
      <c r="C65" s="99"/>
      <c r="D65" s="99"/>
      <c r="E65" s="99"/>
      <c r="F65" s="99"/>
      <c r="G65" s="99"/>
      <c r="H65" s="99"/>
      <c r="I65" s="99"/>
      <c r="J65" s="99"/>
    </row>
    <row r="66" spans="1:10" ht="20.100000000000001" customHeight="1" x14ac:dyDescent="0.25">
      <c r="A66" s="90" t="s">
        <v>309</v>
      </c>
      <c r="B66" s="99"/>
      <c r="C66" s="99"/>
      <c r="D66" s="99"/>
      <c r="E66" s="99"/>
      <c r="F66" s="99"/>
      <c r="G66" s="99"/>
      <c r="H66" s="99"/>
      <c r="I66" s="99"/>
      <c r="J66" s="99"/>
    </row>
    <row r="67" spans="1:10" ht="20.100000000000001" customHeight="1" x14ac:dyDescent="0.25">
      <c r="A67" s="90" t="s">
        <v>308</v>
      </c>
      <c r="B67" s="99"/>
      <c r="C67" s="99"/>
      <c r="D67" s="99"/>
      <c r="E67" s="99"/>
      <c r="F67" s="99"/>
      <c r="G67" s="99"/>
      <c r="H67" s="99"/>
      <c r="I67" s="99"/>
      <c r="J67" s="99"/>
    </row>
    <row r="68" spans="1:10" ht="20.100000000000001" customHeight="1" x14ac:dyDescent="0.25">
      <c r="A68" s="90" t="s">
        <v>307</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5">
      <c r="A70" s="90" t="s">
        <v>383</v>
      </c>
      <c r="B70" s="99"/>
      <c r="C70" s="99"/>
      <c r="D70" s="99"/>
      <c r="E70" s="99"/>
      <c r="F70" s="99"/>
      <c r="G70" s="99"/>
      <c r="H70" s="99"/>
      <c r="I70" s="99"/>
      <c r="J70" s="99"/>
    </row>
    <row r="71" spans="1:10" ht="20.100000000000001" customHeight="1" x14ac:dyDescent="0.25">
      <c r="A71" s="90" t="s">
        <v>382</v>
      </c>
      <c r="B71" s="99"/>
      <c r="C71" s="99"/>
      <c r="D71" s="99"/>
      <c r="E71" s="99"/>
      <c r="F71" s="99"/>
      <c r="G71" s="99"/>
      <c r="H71" s="99"/>
      <c r="I71" s="99"/>
      <c r="J71" s="99"/>
    </row>
    <row r="72" spans="1:10" ht="20.100000000000001" customHeight="1" x14ac:dyDescent="0.25">
      <c r="A72" s="90" t="s">
        <v>381</v>
      </c>
      <c r="B72" s="99"/>
      <c r="C72" s="99"/>
      <c r="D72" s="99"/>
      <c r="E72" s="99"/>
      <c r="F72" s="99"/>
      <c r="G72" s="99"/>
      <c r="H72" s="99"/>
      <c r="I72" s="99"/>
      <c r="J72" s="99"/>
    </row>
    <row r="73" spans="1:10" ht="20.100000000000001" customHeight="1" x14ac:dyDescent="0.25">
      <c r="A73" s="90"/>
      <c r="B73" s="99"/>
      <c r="C73" s="99"/>
      <c r="D73" s="99"/>
      <c r="E73" s="99"/>
      <c r="F73" s="99"/>
      <c r="G73" s="99"/>
      <c r="H73" s="99"/>
      <c r="I73" s="99"/>
      <c r="J73" s="99"/>
    </row>
    <row r="74" spans="1:10" ht="20.100000000000001" customHeight="1" x14ac:dyDescent="0.25">
      <c r="A74" s="90" t="s">
        <v>366</v>
      </c>
      <c r="B74" s="99"/>
      <c r="C74" s="99"/>
      <c r="D74" s="99"/>
      <c r="E74" s="99"/>
      <c r="F74" s="99"/>
      <c r="G74" s="99"/>
      <c r="H74" s="99"/>
      <c r="I74" s="99"/>
      <c r="J74" s="99"/>
    </row>
    <row r="75" spans="1:10" ht="20.100000000000001" customHeight="1" x14ac:dyDescent="0.2">
      <c r="A75" s="89"/>
      <c r="B75" s="99"/>
      <c r="C75" s="99"/>
      <c r="D75" s="99"/>
      <c r="E75" s="99"/>
      <c r="F75" s="99"/>
      <c r="G75" s="99"/>
      <c r="H75" s="99"/>
      <c r="I75" s="99"/>
      <c r="J75" s="99"/>
    </row>
    <row r="76" spans="1:10" ht="20.100000000000001" customHeight="1" x14ac:dyDescent="0.25">
      <c r="A76" s="90" t="s">
        <v>365</v>
      </c>
      <c r="B76" s="99"/>
      <c r="C76" s="99"/>
      <c r="D76" s="99"/>
      <c r="E76" s="99"/>
      <c r="F76" s="99"/>
      <c r="G76" s="99"/>
      <c r="H76" s="99"/>
      <c r="I76" s="99"/>
      <c r="J76" s="99"/>
    </row>
    <row r="77" spans="1:10" ht="20.100000000000001" customHeight="1" x14ac:dyDescent="0.25">
      <c r="A77" s="90" t="s">
        <v>305</v>
      </c>
      <c r="B77" s="99"/>
      <c r="C77" s="99"/>
      <c r="D77" s="99"/>
      <c r="E77" s="99"/>
      <c r="F77" s="99"/>
      <c r="G77" s="99"/>
      <c r="H77" s="99"/>
      <c r="I77" s="99"/>
      <c r="J77" s="99"/>
    </row>
    <row r="78" spans="1:10" ht="20.100000000000001" customHeight="1" x14ac:dyDescent="0.25">
      <c r="A78" s="90" t="s">
        <v>304</v>
      </c>
      <c r="B78" s="99"/>
      <c r="C78" s="99"/>
      <c r="D78" s="99"/>
      <c r="E78" s="99"/>
      <c r="F78" s="99"/>
      <c r="G78" s="99"/>
      <c r="H78" s="99"/>
      <c r="I78" s="99"/>
      <c r="J78" s="99"/>
    </row>
    <row r="79" spans="1:10" ht="20.100000000000001" customHeight="1" x14ac:dyDescent="0.25">
      <c r="A79" s="90"/>
      <c r="B79" s="99"/>
      <c r="C79" s="99"/>
      <c r="D79" s="99"/>
      <c r="E79" s="99"/>
      <c r="F79" s="99"/>
      <c r="G79" s="99"/>
      <c r="H79" s="99"/>
      <c r="I79" s="99"/>
      <c r="J79" s="99"/>
    </row>
    <row r="80" spans="1:10" ht="20.100000000000001" customHeight="1" x14ac:dyDescent="0.25">
      <c r="A80" s="90" t="s">
        <v>364</v>
      </c>
      <c r="B80" s="99"/>
      <c r="C80" s="99"/>
      <c r="D80" s="99"/>
      <c r="E80" s="99"/>
      <c r="F80" s="99"/>
      <c r="G80" s="99"/>
      <c r="H80" s="99"/>
      <c r="I80" s="99"/>
      <c r="J80" s="99"/>
    </row>
    <row r="81" spans="1:10" ht="20.100000000000001" customHeight="1" x14ac:dyDescent="0.25">
      <c r="A81" s="90" t="s">
        <v>302</v>
      </c>
      <c r="B81" s="99"/>
      <c r="C81" s="99"/>
      <c r="D81" s="99"/>
      <c r="E81" s="99"/>
      <c r="F81" s="99"/>
      <c r="G81" s="99"/>
      <c r="H81" s="99"/>
      <c r="I81" s="99"/>
      <c r="J81" s="99"/>
    </row>
    <row r="82" spans="1:10" ht="20.100000000000001" customHeight="1" x14ac:dyDescent="0.25">
      <c r="A82" s="90"/>
      <c r="B82" s="99"/>
      <c r="C82" s="99"/>
      <c r="D82" s="99"/>
      <c r="E82" s="99"/>
      <c r="F82" s="99"/>
      <c r="G82" s="99"/>
      <c r="H82" s="99"/>
      <c r="I82" s="99"/>
      <c r="J82" s="99"/>
    </row>
    <row r="83" spans="1:10" ht="20.100000000000001" customHeight="1" x14ac:dyDescent="0.25">
      <c r="A83" s="90" t="s">
        <v>363</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362</v>
      </c>
      <c r="B85" s="99"/>
      <c r="C85" s="99"/>
      <c r="D85" s="99"/>
      <c r="E85" s="99"/>
      <c r="F85" s="99"/>
      <c r="G85" s="99"/>
      <c r="H85" s="99"/>
      <c r="I85" s="99"/>
      <c r="J85" s="99"/>
    </row>
    <row r="86" spans="1:10" ht="20.100000000000001" customHeight="1" x14ac:dyDescent="0.25">
      <c r="A86" s="90" t="s">
        <v>274</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361</v>
      </c>
      <c r="B88" s="99"/>
      <c r="C88" s="99"/>
      <c r="D88" s="99"/>
      <c r="E88" s="99"/>
      <c r="F88" s="99"/>
      <c r="G88" s="99"/>
      <c r="H88" s="99"/>
      <c r="I88" s="99"/>
      <c r="J88" s="99"/>
    </row>
    <row r="89" spans="1:10" ht="20.100000000000001" customHeight="1" x14ac:dyDescent="0.25">
      <c r="A89" s="90" t="s">
        <v>272</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360</v>
      </c>
      <c r="B91" s="99"/>
      <c r="C91" s="99"/>
      <c r="D91" s="99"/>
      <c r="E91" s="99"/>
      <c r="F91" s="99"/>
      <c r="G91" s="99"/>
      <c r="H91" s="99"/>
      <c r="I91" s="99"/>
      <c r="J91" s="99"/>
    </row>
    <row r="92" spans="1:10" ht="20.100000000000001" customHeight="1" x14ac:dyDescent="0.25">
      <c r="A92" s="90" t="s">
        <v>298</v>
      </c>
      <c r="B92" s="99"/>
      <c r="C92" s="99"/>
      <c r="D92" s="99"/>
      <c r="E92" s="99"/>
      <c r="F92" s="99"/>
      <c r="G92" s="99"/>
      <c r="H92" s="99"/>
      <c r="I92" s="99"/>
      <c r="J92" s="99"/>
    </row>
    <row r="93" spans="1:10" ht="20.100000000000001" customHeight="1" x14ac:dyDescent="0.25">
      <c r="A93" s="90" t="s">
        <v>297</v>
      </c>
      <c r="B93" s="99"/>
      <c r="C93" s="99"/>
      <c r="D93" s="99"/>
      <c r="E93" s="99"/>
      <c r="F93" s="99"/>
      <c r="G93" s="99"/>
      <c r="H93" s="99"/>
      <c r="I93" s="99"/>
      <c r="J93" s="99"/>
    </row>
    <row r="94" spans="1:10" ht="20.100000000000001" customHeight="1" x14ac:dyDescent="0.25">
      <c r="A94" s="90"/>
      <c r="B94" s="99"/>
      <c r="C94" s="99"/>
      <c r="D94" s="99"/>
      <c r="E94" s="99"/>
      <c r="F94" s="99"/>
      <c r="G94" s="99"/>
      <c r="H94" s="99"/>
      <c r="I94" s="99"/>
      <c r="J94" s="99"/>
    </row>
    <row r="95" spans="1:10" ht="20.100000000000001" customHeight="1" x14ac:dyDescent="0.25">
      <c r="A95" s="90" t="s">
        <v>359</v>
      </c>
      <c r="B95" s="99"/>
      <c r="C95" s="99"/>
      <c r="D95" s="99"/>
      <c r="E95" s="99"/>
      <c r="F95" s="99"/>
      <c r="G95" s="99"/>
      <c r="H95" s="99"/>
      <c r="I95" s="99"/>
      <c r="J95" s="99"/>
    </row>
    <row r="96" spans="1:10" ht="20.100000000000001" customHeight="1" x14ac:dyDescent="0.25">
      <c r="A96" s="90" t="s">
        <v>346</v>
      </c>
      <c r="B96" s="99"/>
      <c r="C96" s="99"/>
      <c r="D96" s="99"/>
      <c r="E96" s="99"/>
      <c r="F96" s="99"/>
      <c r="G96" s="99"/>
      <c r="H96" s="99"/>
      <c r="I96" s="99"/>
      <c r="J96" s="99"/>
    </row>
    <row r="97" spans="1:10" ht="20.100000000000001" customHeight="1" x14ac:dyDescent="0.25">
      <c r="A97" s="90"/>
      <c r="B97" s="99"/>
      <c r="C97" s="99"/>
      <c r="D97" s="99"/>
      <c r="E97" s="99"/>
      <c r="F97" s="99"/>
      <c r="G97" s="99"/>
      <c r="H97" s="99"/>
      <c r="I97" s="99"/>
      <c r="J97" s="99"/>
    </row>
    <row r="98" spans="1:10" ht="15.75" x14ac:dyDescent="0.25">
      <c r="A98" s="90" t="s">
        <v>358</v>
      </c>
      <c r="B98" s="99"/>
      <c r="C98" s="99"/>
      <c r="D98" s="99"/>
      <c r="E98" s="99"/>
      <c r="F98" s="99"/>
      <c r="G98" s="99"/>
      <c r="H98" s="99"/>
      <c r="I98" s="99"/>
      <c r="J98" s="99"/>
    </row>
    <row r="99" spans="1:10" ht="15.75" x14ac:dyDescent="0.25">
      <c r="A99" s="90" t="s">
        <v>344</v>
      </c>
      <c r="B99" s="99"/>
      <c r="C99" s="99"/>
      <c r="D99" s="99"/>
      <c r="E99" s="99"/>
      <c r="F99" s="99"/>
      <c r="G99" s="99"/>
      <c r="H99" s="99"/>
      <c r="I99" s="99"/>
      <c r="J99" s="99"/>
    </row>
    <row r="100" spans="1:10" ht="15.75" x14ac:dyDescent="0.25">
      <c r="A100" s="90" t="s">
        <v>143</v>
      </c>
      <c r="B100" s="99"/>
      <c r="C100" s="99"/>
      <c r="D100" s="99"/>
      <c r="E100" s="99"/>
      <c r="F100" s="99"/>
      <c r="G100" s="99"/>
      <c r="H100" s="99"/>
      <c r="I100" s="99"/>
      <c r="J100" s="99"/>
    </row>
    <row r="101" spans="1:10" ht="15" x14ac:dyDescent="0.2">
      <c r="A101" s="89"/>
      <c r="B101" s="99"/>
      <c r="C101" s="99"/>
      <c r="D101" s="99"/>
      <c r="E101" s="99"/>
      <c r="F101" s="99"/>
      <c r="G101" s="99"/>
      <c r="H101" s="99"/>
      <c r="I101" s="99"/>
      <c r="J101" s="99"/>
    </row>
    <row r="102" spans="1:10" ht="15.75" x14ac:dyDescent="0.25">
      <c r="A102" s="90" t="s">
        <v>357</v>
      </c>
      <c r="B102" s="99"/>
      <c r="C102" s="99"/>
      <c r="D102" s="99"/>
      <c r="E102" s="99"/>
      <c r="F102" s="99"/>
      <c r="G102" s="99"/>
      <c r="H102" s="99"/>
      <c r="I102" s="99"/>
      <c r="J102" s="99"/>
    </row>
    <row r="103" spans="1:10" ht="15.75" x14ac:dyDescent="0.25">
      <c r="A103" s="90" t="s">
        <v>342</v>
      </c>
      <c r="B103" s="99"/>
      <c r="C103" s="99"/>
      <c r="D103" s="99"/>
      <c r="E103" s="99"/>
      <c r="F103" s="99"/>
      <c r="G103" s="99"/>
      <c r="H103" s="99"/>
      <c r="I103" s="99"/>
      <c r="J103" s="99"/>
    </row>
    <row r="104" spans="1:10" x14ac:dyDescent="0.2">
      <c r="A104" s="122"/>
    </row>
    <row r="105" spans="1:10" x14ac:dyDescent="0.2">
      <c r="A105" s="169"/>
    </row>
  </sheetData>
  <printOptions horizontalCentered="1" verticalCentered="1"/>
  <pageMargins left="0.25" right="0.34" top="0.75" bottom="0.75" header="0.5" footer="0.5"/>
  <pageSetup scale="69" orientation="portrait" horizontalDpi="300" r:id="rId1"/>
  <headerFooter alignWithMargins="0"/>
  <colBreaks count="1" manualBreakCount="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E7E5C-8891-4255-BF46-24D08FD0A7AE}">
  <dimension ref="A1:J101"/>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98"/>
      <c r="H1" s="86"/>
      <c r="I1" s="86"/>
    </row>
    <row r="2" spans="1:9" ht="9.75" customHeight="1" x14ac:dyDescent="0.25">
      <c r="A2" s="196"/>
      <c r="B2" s="188"/>
      <c r="C2" s="188"/>
      <c r="D2" s="188"/>
      <c r="E2" s="188"/>
      <c r="F2" s="195"/>
      <c r="G2" s="198"/>
      <c r="H2" s="86"/>
      <c r="I2" s="86"/>
    </row>
    <row r="3" spans="1:9" ht="12.75" customHeight="1" x14ac:dyDescent="0.25">
      <c r="A3" s="138" t="s">
        <v>356</v>
      </c>
      <c r="B3" s="369"/>
      <c r="C3" s="369"/>
      <c r="D3" s="195"/>
      <c r="E3" s="195"/>
      <c r="F3" s="199"/>
      <c r="G3" s="198"/>
      <c r="H3" s="86"/>
      <c r="I3" s="86"/>
    </row>
    <row r="4" spans="1:9" ht="12.75" customHeight="1" x14ac:dyDescent="0.25">
      <c r="A4" s="350" t="s">
        <v>404</v>
      </c>
      <c r="B4" s="189"/>
      <c r="C4" s="189"/>
      <c r="D4" s="188"/>
      <c r="E4" s="188"/>
      <c r="F4" s="199"/>
      <c r="G4" s="198"/>
      <c r="H4" s="86"/>
      <c r="I4" s="86"/>
    </row>
    <row r="5" spans="1:9" ht="15" customHeight="1" x14ac:dyDescent="0.25">
      <c r="A5" s="349" t="s">
        <v>225</v>
      </c>
      <c r="B5" s="189"/>
      <c r="C5" s="189"/>
      <c r="D5" s="188"/>
      <c r="E5" s="188"/>
      <c r="F5" s="199"/>
      <c r="G5" s="198"/>
      <c r="H5" s="86"/>
      <c r="I5" s="86"/>
    </row>
    <row r="6" spans="1:9" ht="12.75" customHeight="1" x14ac:dyDescent="0.25">
      <c r="A6" s="368" t="s">
        <v>326</v>
      </c>
      <c r="B6" s="189"/>
      <c r="C6" s="189"/>
      <c r="D6" s="188"/>
      <c r="E6" s="188"/>
      <c r="F6" s="199"/>
      <c r="G6" s="198"/>
      <c r="H6" s="86"/>
      <c r="I6" s="86"/>
    </row>
    <row r="7" spans="1:9" ht="12.75" customHeight="1" x14ac:dyDescent="0.25">
      <c r="A7" s="190" t="s">
        <v>325</v>
      </c>
      <c r="B7" s="189"/>
      <c r="C7" s="189"/>
      <c r="D7" s="188"/>
      <c r="E7" s="188"/>
      <c r="F7" s="199"/>
      <c r="G7" s="198"/>
      <c r="H7" s="86"/>
      <c r="I7" s="86"/>
    </row>
    <row r="8" spans="1:9" x14ac:dyDescent="0.2">
      <c r="A8" s="187"/>
      <c r="B8" s="186"/>
      <c r="C8" s="186"/>
      <c r="D8" s="185"/>
      <c r="E8" s="86"/>
      <c r="F8" s="199"/>
      <c r="G8" s="198"/>
    </row>
    <row r="9" spans="1:9" ht="15.75" x14ac:dyDescent="0.25">
      <c r="A9" s="155" t="s">
        <v>322</v>
      </c>
      <c r="B9" s="186"/>
      <c r="C9" s="186"/>
      <c r="D9" s="185"/>
      <c r="E9" s="86"/>
      <c r="F9" s="199"/>
      <c r="G9" s="86"/>
    </row>
    <row r="10" spans="1:9" ht="15.75" x14ac:dyDescent="0.25">
      <c r="A10" s="155" t="s">
        <v>321</v>
      </c>
      <c r="B10" s="184"/>
      <c r="C10" s="184"/>
      <c r="D10" s="86"/>
      <c r="E10" s="199" t="s">
        <v>220</v>
      </c>
      <c r="F10" s="199"/>
      <c r="G10" s="198"/>
    </row>
    <row r="11" spans="1:9" x14ac:dyDescent="0.2">
      <c r="A11" s="122"/>
      <c r="B11" s="86"/>
      <c r="C11" s="86"/>
      <c r="D11" s="86"/>
      <c r="E11" s="203" t="s">
        <v>219</v>
      </c>
      <c r="F11" s="199"/>
    </row>
    <row r="12" spans="1:9" ht="20.100000000000001" customHeight="1" x14ac:dyDescent="0.2">
      <c r="A12" s="332" t="s">
        <v>292</v>
      </c>
      <c r="B12" s="86"/>
      <c r="C12" s="86"/>
      <c r="E12" s="86"/>
      <c r="F12" s="199"/>
      <c r="G12" s="86"/>
    </row>
    <row r="13" spans="1:9" ht="20.100000000000001" customHeight="1" thickBot="1" x14ac:dyDescent="0.25">
      <c r="A13" s="198" t="s">
        <v>387</v>
      </c>
      <c r="B13" s="335"/>
      <c r="C13" s="335"/>
      <c r="D13" s="365"/>
      <c r="E13" s="197" t="s">
        <v>216</v>
      </c>
      <c r="F13" s="199"/>
      <c r="G13" s="86"/>
    </row>
    <row r="14" spans="1:9" ht="20.100000000000001" customHeight="1" thickTop="1" x14ac:dyDescent="0.2">
      <c r="A14" s="147"/>
      <c r="B14" s="335"/>
      <c r="C14" s="335"/>
      <c r="D14" s="335"/>
      <c r="E14" s="199"/>
      <c r="F14" s="199"/>
    </row>
    <row r="15" spans="1:9" ht="20.100000000000001" customHeight="1" thickBot="1" x14ac:dyDescent="0.25">
      <c r="A15" s="126" t="s">
        <v>403</v>
      </c>
      <c r="B15" s="367">
        <f>+D13*0.01424</f>
        <v>0</v>
      </c>
      <c r="C15" s="335"/>
      <c r="D15" s="359">
        <f>+B15</f>
        <v>0</v>
      </c>
      <c r="E15" s="197" t="s">
        <v>1</v>
      </c>
      <c r="F15" s="199"/>
      <c r="G15" s="86"/>
    </row>
    <row r="16" spans="1:9" ht="20.100000000000001" customHeight="1" thickTop="1" x14ac:dyDescent="0.2">
      <c r="A16" s="147"/>
      <c r="B16" s="335"/>
      <c r="C16" s="335"/>
      <c r="D16" s="335"/>
      <c r="E16" s="199"/>
      <c r="F16" s="199"/>
      <c r="G16" s="86"/>
    </row>
    <row r="17" spans="1:7" ht="20.100000000000001" customHeight="1" x14ac:dyDescent="0.2">
      <c r="A17" s="126" t="s">
        <v>260</v>
      </c>
      <c r="B17" s="366"/>
      <c r="C17" s="366"/>
      <c r="D17" s="335"/>
      <c r="E17" s="86"/>
      <c r="F17" s="199"/>
      <c r="G17" s="198"/>
    </row>
    <row r="18" spans="1:7" ht="20.100000000000001" customHeight="1" thickBot="1" x14ac:dyDescent="0.25">
      <c r="A18" s="126" t="s">
        <v>402</v>
      </c>
      <c r="B18" s="360"/>
      <c r="C18" s="335"/>
      <c r="D18" s="365">
        <f>+B18</f>
        <v>0</v>
      </c>
      <c r="E18" s="197" t="s">
        <v>213</v>
      </c>
      <c r="F18" s="199"/>
      <c r="G18" s="198"/>
    </row>
    <row r="19" spans="1:7" ht="20.100000000000001" customHeight="1" thickTop="1" x14ac:dyDescent="0.2">
      <c r="A19" s="321"/>
      <c r="B19" s="335"/>
      <c r="C19" s="335"/>
      <c r="D19" s="335"/>
      <c r="E19" s="199"/>
      <c r="F19" s="199"/>
      <c r="G19" s="198"/>
    </row>
    <row r="20" spans="1:7" ht="20.100000000000001" customHeight="1" thickBot="1" x14ac:dyDescent="0.25">
      <c r="A20" s="126" t="s">
        <v>385</v>
      </c>
      <c r="B20" s="364"/>
      <c r="C20" s="335"/>
      <c r="D20" s="335" t="s">
        <v>3</v>
      </c>
      <c r="E20" s="197" t="s">
        <v>188</v>
      </c>
      <c r="F20" s="199"/>
      <c r="G20" s="198"/>
    </row>
    <row r="21" spans="1:7" ht="20.100000000000001" customHeight="1" thickTop="1" x14ac:dyDescent="0.2">
      <c r="A21" s="126" t="s">
        <v>377</v>
      </c>
      <c r="B21" s="335"/>
      <c r="C21" s="335"/>
      <c r="D21" s="335"/>
      <c r="E21" s="199"/>
      <c r="F21" s="199"/>
      <c r="G21" s="198"/>
    </row>
    <row r="22" spans="1:7" ht="20.100000000000001" customHeight="1" thickBot="1" x14ac:dyDescent="0.25">
      <c r="A22" s="126" t="s">
        <v>401</v>
      </c>
      <c r="B22" s="363">
        <f>B20*-0.667</f>
        <v>0</v>
      </c>
      <c r="C22" s="335"/>
      <c r="D22" s="359">
        <f>+B20+B22</f>
        <v>0</v>
      </c>
      <c r="E22" s="199" t="s">
        <v>188</v>
      </c>
      <c r="F22" s="199"/>
      <c r="G22" s="198"/>
    </row>
    <row r="23" spans="1:7" ht="20.100000000000001" customHeight="1" thickTop="1" x14ac:dyDescent="0.2">
      <c r="A23" s="126" t="s">
        <v>377</v>
      </c>
      <c r="B23" s="335"/>
      <c r="C23" s="335"/>
      <c r="D23" s="335"/>
      <c r="E23" s="199"/>
      <c r="F23" s="199"/>
      <c r="G23" s="86"/>
    </row>
    <row r="24" spans="1:7" ht="20.100000000000001" customHeight="1" thickBot="1" x14ac:dyDescent="0.25">
      <c r="A24" s="198"/>
      <c r="B24" s="358" t="s">
        <v>3</v>
      </c>
      <c r="C24" s="335"/>
      <c r="D24" s="359"/>
      <c r="E24" s="197"/>
      <c r="F24" s="199"/>
      <c r="G24" s="198"/>
    </row>
    <row r="25" spans="1:7" ht="20.100000000000001" customHeight="1" thickTop="1" thickBot="1" x14ac:dyDescent="0.25">
      <c r="A25" s="198" t="s">
        <v>353</v>
      </c>
      <c r="B25" s="335"/>
      <c r="C25" s="335"/>
      <c r="D25" s="359">
        <f>+D13+D15+D18+D22+D24</f>
        <v>0</v>
      </c>
      <c r="E25" s="197" t="s">
        <v>209</v>
      </c>
      <c r="F25" s="199"/>
      <c r="G25" s="198"/>
    </row>
    <row r="26" spans="1:7" ht="20.100000000000001" customHeight="1" thickTop="1" x14ac:dyDescent="0.2">
      <c r="A26" s="147"/>
      <c r="B26" s="335"/>
      <c r="C26" s="335"/>
      <c r="D26" s="335"/>
      <c r="E26" s="199"/>
      <c r="F26" s="199"/>
      <c r="G26" s="198"/>
    </row>
    <row r="27" spans="1:7" ht="24" customHeight="1" x14ac:dyDescent="0.2">
      <c r="A27" s="332" t="s">
        <v>212</v>
      </c>
      <c r="B27" s="335"/>
      <c r="C27" s="335"/>
      <c r="D27" s="335" t="s">
        <v>3</v>
      </c>
      <c r="E27" s="199" t="s">
        <v>3</v>
      </c>
      <c r="F27" s="199"/>
      <c r="G27" s="198"/>
    </row>
    <row r="28" spans="1:7" ht="24" customHeight="1" thickBot="1" x14ac:dyDescent="0.25">
      <c r="A28" s="198" t="s">
        <v>286</v>
      </c>
      <c r="B28" s="335"/>
      <c r="C28" s="335"/>
      <c r="D28" s="362"/>
      <c r="E28" s="197" t="s">
        <v>201</v>
      </c>
      <c r="F28" s="199"/>
      <c r="G28" s="86"/>
    </row>
    <row r="29" spans="1:7" ht="20.100000000000001" customHeight="1" thickTop="1" thickBot="1" x14ac:dyDescent="0.25">
      <c r="A29" s="126" t="s">
        <v>400</v>
      </c>
      <c r="B29" s="360"/>
      <c r="C29" s="335"/>
      <c r="D29" s="361" t="s">
        <v>3</v>
      </c>
      <c r="E29" s="197" t="s">
        <v>374</v>
      </c>
      <c r="F29" s="199"/>
      <c r="G29" s="198"/>
    </row>
    <row r="30" spans="1:7" ht="20.100000000000001" customHeight="1" thickTop="1" thickBot="1" x14ac:dyDescent="0.25">
      <c r="A30" s="126" t="s">
        <v>399</v>
      </c>
      <c r="B30" s="360"/>
      <c r="C30" s="335"/>
      <c r="D30" s="359">
        <f>+B29+B30</f>
        <v>0</v>
      </c>
      <c r="E30" s="197" t="s">
        <v>370</v>
      </c>
      <c r="F30" s="199"/>
      <c r="G30" s="86"/>
    </row>
    <row r="31" spans="1:7" ht="20.100000000000001" customHeight="1" thickTop="1" x14ac:dyDescent="0.2">
      <c r="A31" s="127"/>
      <c r="B31" s="358"/>
      <c r="C31" s="335"/>
      <c r="D31" s="355"/>
      <c r="E31" s="199"/>
      <c r="F31" s="199"/>
      <c r="G31" s="198"/>
    </row>
    <row r="32" spans="1:7" ht="20.100000000000001" customHeight="1" thickBot="1" x14ac:dyDescent="0.25">
      <c r="A32" s="126" t="s">
        <v>24</v>
      </c>
      <c r="B32" s="335"/>
      <c r="C32" s="335"/>
      <c r="D32" s="354">
        <f>+D28+D30</f>
        <v>0</v>
      </c>
      <c r="E32" s="197" t="s">
        <v>192</v>
      </c>
      <c r="F32" s="199"/>
      <c r="G32" s="198"/>
    </row>
    <row r="33" spans="1:7" ht="20.100000000000001" customHeight="1" thickTop="1" x14ac:dyDescent="0.2">
      <c r="A33" s="127"/>
      <c r="B33" s="335"/>
      <c r="C33" s="335"/>
      <c r="D33" s="358"/>
      <c r="E33" s="199" t="s">
        <v>3</v>
      </c>
      <c r="F33" s="199"/>
      <c r="G33" s="198"/>
    </row>
    <row r="34" spans="1:7" ht="17.100000000000001" customHeight="1" thickBot="1" x14ac:dyDescent="0.25">
      <c r="A34" s="126" t="s">
        <v>253</v>
      </c>
      <c r="B34" s="335"/>
      <c r="C34" s="86"/>
      <c r="D34" s="356" t="e">
        <f>D25/D32</f>
        <v>#DIV/0!</v>
      </c>
      <c r="E34" s="197" t="s">
        <v>7</v>
      </c>
      <c r="F34" s="199"/>
      <c r="G34" s="198"/>
    </row>
    <row r="35" spans="1:7" ht="20.100000000000001" customHeight="1" thickTop="1" x14ac:dyDescent="0.2">
      <c r="A35" s="127"/>
      <c r="B35" s="335"/>
      <c r="C35" s="335"/>
      <c r="D35" s="335"/>
      <c r="E35" s="199"/>
      <c r="F35" s="199"/>
      <c r="G35" s="198"/>
    </row>
    <row r="36" spans="1:7" ht="20.100000000000001" customHeight="1" thickBot="1" x14ac:dyDescent="0.25">
      <c r="A36" s="126" t="s">
        <v>199</v>
      </c>
      <c r="D36" s="354">
        <f>+D32</f>
        <v>0</v>
      </c>
      <c r="E36" s="197" t="s">
        <v>192</v>
      </c>
      <c r="F36" s="199"/>
      <c r="G36" s="198"/>
    </row>
    <row r="37" spans="1:7" ht="20.100000000000001" customHeight="1" thickTop="1" thickBot="1" x14ac:dyDescent="0.25">
      <c r="A37" s="126" t="s">
        <v>252</v>
      </c>
      <c r="B37" s="357">
        <f>-B29</f>
        <v>0</v>
      </c>
      <c r="D37" s="355"/>
      <c r="E37" s="199"/>
      <c r="F37" s="199"/>
      <c r="G37" s="198"/>
    </row>
    <row r="38" spans="1:7" ht="20.100000000000001" customHeight="1" thickTop="1" thickBot="1" x14ac:dyDescent="0.25">
      <c r="A38" s="126" t="s">
        <v>251</v>
      </c>
      <c r="B38" s="357">
        <f>-B30</f>
        <v>0</v>
      </c>
      <c r="D38" s="354">
        <f>+B37+B38</f>
        <v>0</v>
      </c>
      <c r="E38" s="197" t="s">
        <v>398</v>
      </c>
      <c r="F38" s="199"/>
      <c r="G38" s="198"/>
    </row>
    <row r="39" spans="1:7" ht="20.100000000000001" customHeight="1" thickTop="1" x14ac:dyDescent="0.2">
      <c r="A39" s="198"/>
      <c r="D39" s="355"/>
      <c r="E39" s="199"/>
      <c r="F39" s="199"/>
      <c r="G39" s="198"/>
    </row>
    <row r="40" spans="1:7" ht="20.100000000000001" customHeight="1" thickBot="1" x14ac:dyDescent="0.25">
      <c r="A40" s="198" t="s">
        <v>397</v>
      </c>
      <c r="D40" s="354">
        <f>D36+D38</f>
        <v>0</v>
      </c>
      <c r="E40" s="197" t="s">
        <v>201</v>
      </c>
      <c r="F40" s="199"/>
      <c r="G40" s="198"/>
    </row>
    <row r="41" spans="1:7" ht="20.100000000000001" customHeight="1" thickTop="1" x14ac:dyDescent="0.2">
      <c r="A41" s="122"/>
      <c r="B41" s="335" t="s">
        <v>3</v>
      </c>
      <c r="C41" s="335"/>
      <c r="D41" s="335" t="s">
        <v>3</v>
      </c>
      <c r="E41" s="199" t="s">
        <v>3</v>
      </c>
      <c r="F41" s="199"/>
      <c r="G41" s="86"/>
    </row>
    <row r="42" spans="1:7" ht="20.100000000000001" customHeight="1" thickBot="1" x14ac:dyDescent="0.25">
      <c r="A42" s="198" t="s">
        <v>253</v>
      </c>
      <c r="B42" s="335" t="s">
        <v>3</v>
      </c>
      <c r="C42" s="335"/>
      <c r="D42" s="356" t="e">
        <f>+D34</f>
        <v>#DIV/0!</v>
      </c>
      <c r="E42" s="197" t="s">
        <v>7</v>
      </c>
      <c r="F42" s="199"/>
      <c r="G42" s="198"/>
    </row>
    <row r="43" spans="1:7" ht="20.100000000000001" customHeight="1" thickTop="1" x14ac:dyDescent="0.2">
      <c r="A43" s="86"/>
      <c r="B43" s="335"/>
      <c r="C43" s="335"/>
      <c r="D43" s="335"/>
      <c r="E43" s="199"/>
      <c r="F43" s="199"/>
      <c r="G43" s="198"/>
    </row>
    <row r="44" spans="1:7" ht="20.100000000000001" customHeight="1" thickBot="1" x14ac:dyDescent="0.25">
      <c r="A44" s="198" t="s">
        <v>191</v>
      </c>
      <c r="B44" s="335"/>
      <c r="C44" s="335"/>
      <c r="D44" s="354" t="e">
        <f>D42*D40</f>
        <v>#DIV/0!</v>
      </c>
      <c r="E44" s="197" t="s">
        <v>186</v>
      </c>
      <c r="F44" s="199"/>
      <c r="G44" s="86"/>
    </row>
    <row r="45" spans="1:7" ht="20.100000000000001" customHeight="1" thickTop="1" x14ac:dyDescent="0.2">
      <c r="A45" s="198"/>
      <c r="B45" s="335"/>
      <c r="C45" s="335"/>
      <c r="D45" s="355"/>
      <c r="E45" s="199"/>
      <c r="F45" s="199"/>
      <c r="G45" s="198"/>
    </row>
    <row r="46" spans="1:7" ht="20.100000000000001" customHeight="1" x14ac:dyDescent="0.2">
      <c r="A46" s="332" t="s">
        <v>190</v>
      </c>
      <c r="B46" s="335"/>
      <c r="C46" s="335"/>
      <c r="D46" s="355" t="s">
        <v>3</v>
      </c>
      <c r="E46" s="199" t="s">
        <v>3</v>
      </c>
      <c r="F46" s="198"/>
      <c r="G46" s="86"/>
    </row>
    <row r="47" spans="1:7" ht="20.100000000000001" customHeight="1" x14ac:dyDescent="0.2">
      <c r="A47" s="198" t="s">
        <v>351</v>
      </c>
      <c r="B47" s="335"/>
      <c r="C47" s="335"/>
      <c r="D47" s="355">
        <f>+D25</f>
        <v>0</v>
      </c>
      <c r="E47" s="197" t="s">
        <v>209</v>
      </c>
      <c r="F47" s="198"/>
      <c r="G47" s="86"/>
    </row>
    <row r="48" spans="1:7" ht="20.100000000000001" customHeight="1" thickBot="1" x14ac:dyDescent="0.25">
      <c r="A48" s="198" t="s">
        <v>248</v>
      </c>
      <c r="B48" s="335"/>
      <c r="C48" s="335"/>
      <c r="D48" s="354" t="e">
        <f>D42*D38</f>
        <v>#DIV/0!</v>
      </c>
      <c r="E48" s="197" t="s">
        <v>184</v>
      </c>
      <c r="F48" s="86"/>
      <c r="G48" s="86"/>
    </row>
    <row r="49" spans="1:10" ht="20.100000000000001" customHeight="1" thickTop="1" thickBot="1" x14ac:dyDescent="0.25">
      <c r="A49" s="198" t="s">
        <v>183</v>
      </c>
      <c r="B49" s="335"/>
      <c r="C49" s="335"/>
      <c r="D49" s="353" t="e">
        <f>D47+D48</f>
        <v>#DIV/0!</v>
      </c>
      <c r="E49" s="197" t="s">
        <v>186</v>
      </c>
      <c r="F49" s="86"/>
      <c r="G49" s="86"/>
    </row>
    <row r="50" spans="1:10" ht="20.100000000000001" customHeight="1" thickTop="1" x14ac:dyDescent="0.2">
      <c r="A50" s="122"/>
      <c r="B50" s="335"/>
      <c r="C50" s="335"/>
      <c r="D50" s="352"/>
      <c r="E50" s="199"/>
      <c r="F50" s="86"/>
      <c r="G50" s="86"/>
    </row>
    <row r="51" spans="1:10" ht="20.100000000000001" customHeight="1" x14ac:dyDescent="0.25">
      <c r="A51" s="90" t="s">
        <v>396</v>
      </c>
      <c r="B51" s="335"/>
      <c r="C51" s="335"/>
      <c r="D51" s="335" t="s">
        <v>3</v>
      </c>
      <c r="E51" s="199"/>
      <c r="F51" s="86"/>
      <c r="G51" s="86"/>
    </row>
    <row r="52" spans="1:10" ht="20.100000000000001" customHeight="1" x14ac:dyDescent="0.25">
      <c r="A52" s="98" t="s">
        <v>323</v>
      </c>
      <c r="B52" s="86"/>
      <c r="C52" s="86"/>
      <c r="D52" s="335" t="s">
        <v>3</v>
      </c>
      <c r="E52" s="199" t="s">
        <v>3</v>
      </c>
      <c r="F52" s="86"/>
      <c r="G52" s="86"/>
    </row>
    <row r="53" spans="1:10" ht="20.100000000000001" customHeight="1" x14ac:dyDescent="0.25">
      <c r="A53" s="98"/>
      <c r="B53" s="86"/>
      <c r="C53" s="86"/>
      <c r="D53" s="335"/>
      <c r="E53" s="199"/>
      <c r="F53" s="86"/>
      <c r="G53" s="86"/>
    </row>
    <row r="54" spans="1:10" ht="20.100000000000001" customHeight="1" x14ac:dyDescent="0.2">
      <c r="B54" s="86"/>
      <c r="C54" s="86"/>
      <c r="D54" s="86"/>
      <c r="E54" s="195"/>
      <c r="F54" s="86"/>
      <c r="G54" s="86"/>
    </row>
    <row r="55" spans="1:10" ht="15.75" x14ac:dyDescent="0.25">
      <c r="A55" s="101" t="s">
        <v>181</v>
      </c>
      <c r="B55" s="89"/>
      <c r="C55" s="89"/>
      <c r="D55" s="99"/>
      <c r="E55" s="99"/>
      <c r="F55" s="99"/>
      <c r="G55" s="99"/>
      <c r="H55" s="99"/>
      <c r="I55" s="99"/>
      <c r="J55" s="99"/>
    </row>
    <row r="56" spans="1:10" ht="15.75" x14ac:dyDescent="0.25">
      <c r="A56" s="90"/>
      <c r="B56" s="89"/>
      <c r="C56" s="89"/>
      <c r="D56" s="99"/>
      <c r="E56" s="99"/>
      <c r="F56" s="99"/>
      <c r="G56" s="99"/>
      <c r="H56" s="99"/>
      <c r="I56" s="99"/>
      <c r="J56" s="99"/>
    </row>
    <row r="57" spans="1:10" ht="20.100000000000001" customHeight="1" x14ac:dyDescent="0.25">
      <c r="A57" s="90" t="s">
        <v>317</v>
      </c>
      <c r="B57" s="89"/>
      <c r="C57" s="89"/>
      <c r="D57" s="99"/>
      <c r="E57" s="99"/>
      <c r="F57" s="99"/>
      <c r="G57" s="99"/>
      <c r="H57" s="99"/>
      <c r="I57" s="99"/>
      <c r="J57" s="99"/>
    </row>
    <row r="58" spans="1:10" ht="20.100000000000001" customHeight="1" x14ac:dyDescent="0.25">
      <c r="A58" s="90" t="s">
        <v>177</v>
      </c>
      <c r="B58" s="99"/>
      <c r="C58" s="99"/>
      <c r="D58" s="99"/>
      <c r="E58" s="99"/>
      <c r="F58" s="99"/>
      <c r="G58" s="99"/>
      <c r="H58" s="99"/>
      <c r="I58" s="99"/>
      <c r="J58" s="99"/>
    </row>
    <row r="59" spans="1:10" ht="20.100000000000001" customHeight="1" x14ac:dyDescent="0.25">
      <c r="A59" s="90" t="s">
        <v>316</v>
      </c>
      <c r="B59" s="99"/>
      <c r="C59" s="99"/>
      <c r="D59" s="99"/>
      <c r="E59" s="99"/>
      <c r="F59" s="99"/>
      <c r="G59" s="99"/>
      <c r="H59" s="99"/>
      <c r="I59" s="99"/>
      <c r="J59" s="99"/>
    </row>
    <row r="60" spans="1:10" ht="20.100000000000001" customHeight="1" x14ac:dyDescent="0.25">
      <c r="A60" s="98" t="s">
        <v>395</v>
      </c>
      <c r="B60" s="99"/>
      <c r="C60" s="99"/>
      <c r="D60" s="99"/>
      <c r="E60" s="99"/>
      <c r="F60" s="99"/>
      <c r="G60" s="99"/>
      <c r="H60" s="99"/>
      <c r="I60" s="99"/>
      <c r="J60" s="99"/>
    </row>
    <row r="61" spans="1:10" ht="20.100000000000001" customHeight="1" x14ac:dyDescent="0.25">
      <c r="A61" s="98" t="s">
        <v>394</v>
      </c>
      <c r="B61" s="99"/>
      <c r="C61" s="99"/>
      <c r="D61" s="99"/>
      <c r="E61" s="99"/>
      <c r="F61" s="99"/>
      <c r="G61" s="99"/>
      <c r="H61" s="99"/>
      <c r="I61" s="99"/>
      <c r="J61" s="99"/>
    </row>
    <row r="62" spans="1:10" ht="20.100000000000001" customHeight="1" x14ac:dyDescent="0.25">
      <c r="A62" s="90" t="s">
        <v>393</v>
      </c>
      <c r="B62" s="99"/>
      <c r="C62" s="99"/>
      <c r="D62" s="99"/>
      <c r="E62" s="99"/>
      <c r="F62" s="99"/>
      <c r="G62" s="99"/>
      <c r="H62" s="99"/>
      <c r="I62" s="99"/>
      <c r="J62" s="99"/>
    </row>
    <row r="63" spans="1:10" ht="20.100000000000001" customHeight="1" x14ac:dyDescent="0.25">
      <c r="A63" s="90"/>
      <c r="B63" s="99"/>
      <c r="C63" s="99"/>
      <c r="D63" s="99"/>
      <c r="E63" s="99"/>
      <c r="F63" s="99"/>
      <c r="G63" s="99"/>
      <c r="H63" s="99"/>
      <c r="I63" s="99"/>
      <c r="J63" s="99"/>
    </row>
    <row r="64" spans="1:10" ht="20.100000000000001" customHeight="1" x14ac:dyDescent="0.25">
      <c r="A64" s="90" t="s">
        <v>311</v>
      </c>
      <c r="B64" s="99"/>
      <c r="C64" s="99"/>
      <c r="D64" s="99"/>
      <c r="E64" s="99"/>
      <c r="F64" s="99"/>
      <c r="G64" s="99"/>
      <c r="H64" s="99"/>
      <c r="I64" s="99"/>
      <c r="J64" s="99"/>
    </row>
    <row r="65" spans="1:10" ht="20.100000000000001" customHeight="1" x14ac:dyDescent="0.25">
      <c r="A65" s="308" t="s">
        <v>310</v>
      </c>
      <c r="B65" s="99"/>
      <c r="C65" s="99"/>
      <c r="D65" s="99"/>
      <c r="E65" s="99"/>
      <c r="F65" s="99"/>
      <c r="G65" s="99"/>
      <c r="H65" s="99"/>
      <c r="I65" s="99"/>
      <c r="J65" s="99"/>
    </row>
    <row r="66" spans="1:10" ht="20.100000000000001" customHeight="1" x14ac:dyDescent="0.25">
      <c r="A66" s="90"/>
      <c r="B66" s="99"/>
      <c r="C66" s="99"/>
      <c r="D66" s="99"/>
      <c r="E66" s="99"/>
      <c r="F66" s="99"/>
      <c r="G66" s="99"/>
      <c r="H66" s="99"/>
      <c r="I66" s="99"/>
      <c r="J66" s="99"/>
    </row>
    <row r="67" spans="1:10" ht="20.100000000000001" customHeight="1" x14ac:dyDescent="0.25">
      <c r="A67" s="90" t="s">
        <v>309</v>
      </c>
      <c r="B67" s="99"/>
      <c r="C67" s="99"/>
      <c r="D67" s="99"/>
      <c r="E67" s="99"/>
      <c r="F67" s="99"/>
      <c r="G67" s="99"/>
      <c r="H67" s="99"/>
      <c r="I67" s="99"/>
      <c r="J67" s="99"/>
    </row>
    <row r="68" spans="1:10" ht="20.100000000000001" customHeight="1" x14ac:dyDescent="0.25">
      <c r="A68" s="90" t="s">
        <v>308</v>
      </c>
      <c r="B68" s="99"/>
      <c r="C68" s="99"/>
      <c r="D68" s="99"/>
      <c r="E68" s="99"/>
      <c r="F68" s="99"/>
      <c r="G68" s="99"/>
      <c r="H68" s="99"/>
      <c r="I68" s="99"/>
      <c r="J68" s="99"/>
    </row>
    <row r="69" spans="1:10" ht="20.100000000000001" customHeight="1" x14ac:dyDescent="0.25">
      <c r="A69" s="90" t="s">
        <v>307</v>
      </c>
      <c r="B69" s="99"/>
      <c r="C69" s="99"/>
      <c r="D69" s="99"/>
      <c r="E69" s="99"/>
      <c r="F69" s="99"/>
      <c r="G69" s="99"/>
      <c r="H69" s="99"/>
      <c r="I69" s="99"/>
      <c r="J69" s="99"/>
    </row>
    <row r="70" spans="1:10" ht="20.100000000000001" customHeight="1" x14ac:dyDescent="0.2">
      <c r="A70" s="89"/>
      <c r="B70" s="99"/>
      <c r="C70" s="99"/>
      <c r="D70" s="99"/>
      <c r="E70" s="99"/>
      <c r="F70" s="99"/>
      <c r="G70" s="99"/>
      <c r="H70" s="99"/>
      <c r="I70" s="99"/>
      <c r="J70" s="99"/>
    </row>
    <row r="71" spans="1:10" ht="20.100000000000001" customHeight="1" x14ac:dyDescent="0.25">
      <c r="A71" s="90" t="s">
        <v>383</v>
      </c>
      <c r="B71" s="99"/>
      <c r="C71" s="99"/>
      <c r="D71" s="99"/>
      <c r="E71" s="99"/>
      <c r="F71" s="99"/>
      <c r="G71" s="99"/>
      <c r="H71" s="99"/>
      <c r="I71" s="99"/>
      <c r="J71" s="99"/>
    </row>
    <row r="72" spans="1:10" ht="20.100000000000001" customHeight="1" x14ac:dyDescent="0.25">
      <c r="A72" s="90" t="s">
        <v>382</v>
      </c>
      <c r="B72" s="99"/>
      <c r="C72" s="99"/>
      <c r="D72" s="99"/>
      <c r="E72" s="99"/>
      <c r="F72" s="99"/>
      <c r="G72" s="99"/>
      <c r="H72" s="99"/>
      <c r="I72" s="99"/>
      <c r="J72" s="99"/>
    </row>
    <row r="73" spans="1:10" ht="20.100000000000001" customHeight="1" x14ac:dyDescent="0.25">
      <c r="A73" s="90" t="s">
        <v>392</v>
      </c>
      <c r="B73" s="99"/>
      <c r="C73" s="99"/>
      <c r="D73" s="99"/>
      <c r="E73" s="99"/>
      <c r="F73" s="99"/>
      <c r="G73" s="99"/>
      <c r="H73" s="99"/>
      <c r="I73" s="99"/>
      <c r="J73" s="99"/>
    </row>
    <row r="74" spans="1:10" ht="20.100000000000001" customHeight="1" x14ac:dyDescent="0.25">
      <c r="A74" s="90"/>
      <c r="B74" s="99"/>
      <c r="C74" s="99"/>
      <c r="D74" s="99"/>
      <c r="E74" s="99"/>
      <c r="F74" s="99"/>
      <c r="G74" s="99"/>
      <c r="H74" s="99"/>
      <c r="I74" s="99"/>
      <c r="J74" s="99"/>
    </row>
    <row r="75" spans="1:10" ht="20.100000000000001" customHeight="1" x14ac:dyDescent="0.25">
      <c r="A75" s="90"/>
      <c r="B75" s="99"/>
      <c r="C75" s="99"/>
      <c r="D75" s="99"/>
      <c r="E75" s="99"/>
      <c r="F75" s="99"/>
      <c r="G75" s="99"/>
      <c r="H75" s="99"/>
      <c r="I75" s="99"/>
      <c r="J75" s="99"/>
    </row>
    <row r="76" spans="1:10" ht="20.100000000000001" customHeight="1" x14ac:dyDescent="0.25">
      <c r="A76" s="90" t="s">
        <v>366</v>
      </c>
      <c r="B76" s="99"/>
      <c r="C76" s="99"/>
      <c r="D76" s="99"/>
      <c r="E76" s="99"/>
      <c r="F76" s="99"/>
      <c r="G76" s="99"/>
      <c r="H76" s="99"/>
      <c r="I76" s="99"/>
      <c r="J76" s="99"/>
    </row>
    <row r="77" spans="1:10" ht="20.100000000000001" customHeight="1" x14ac:dyDescent="0.2">
      <c r="A77" s="89"/>
      <c r="B77" s="99"/>
      <c r="C77" s="99"/>
      <c r="D77" s="99"/>
      <c r="E77" s="99"/>
      <c r="F77" s="99"/>
      <c r="G77" s="99"/>
      <c r="H77" s="99"/>
      <c r="I77" s="99"/>
      <c r="J77" s="99"/>
    </row>
    <row r="78" spans="1:10" ht="20.100000000000001" customHeight="1" x14ac:dyDescent="0.25">
      <c r="A78" s="90" t="s">
        <v>365</v>
      </c>
      <c r="B78" s="99"/>
      <c r="C78" s="99"/>
      <c r="D78" s="99"/>
      <c r="E78" s="99"/>
      <c r="F78" s="99"/>
      <c r="G78" s="99"/>
      <c r="H78" s="99"/>
      <c r="I78" s="99"/>
      <c r="J78" s="99"/>
    </row>
    <row r="79" spans="1:10" ht="20.100000000000001" customHeight="1" x14ac:dyDescent="0.25">
      <c r="A79" s="90" t="s">
        <v>305</v>
      </c>
      <c r="B79" s="99"/>
      <c r="C79" s="99"/>
      <c r="D79" s="99"/>
      <c r="E79" s="99"/>
      <c r="F79" s="99"/>
      <c r="G79" s="99"/>
      <c r="H79" s="99"/>
      <c r="I79" s="99"/>
      <c r="J79" s="99"/>
    </row>
    <row r="80" spans="1:10" ht="20.100000000000001" customHeight="1" x14ac:dyDescent="0.25">
      <c r="A80" s="90" t="s">
        <v>304</v>
      </c>
      <c r="B80" s="99"/>
      <c r="C80" s="99"/>
      <c r="D80" s="99"/>
      <c r="E80" s="99"/>
      <c r="F80" s="99"/>
      <c r="G80" s="99"/>
      <c r="H80" s="99"/>
      <c r="I80" s="99"/>
      <c r="J80" s="99"/>
    </row>
    <row r="81" spans="1:10" ht="20.100000000000001" customHeight="1" x14ac:dyDescent="0.25">
      <c r="A81" s="90"/>
      <c r="B81" s="99"/>
      <c r="C81" s="99"/>
      <c r="D81" s="99"/>
      <c r="E81" s="99"/>
      <c r="F81" s="99"/>
      <c r="G81" s="99"/>
      <c r="H81" s="99"/>
      <c r="I81" s="99"/>
      <c r="J81" s="99"/>
    </row>
    <row r="82" spans="1:10" ht="20.100000000000001" customHeight="1" x14ac:dyDescent="0.25">
      <c r="A82" s="90" t="s">
        <v>391</v>
      </c>
      <c r="B82" s="99"/>
      <c r="C82" s="99"/>
      <c r="D82" s="99"/>
      <c r="E82" s="99"/>
      <c r="F82" s="99"/>
      <c r="G82" s="99"/>
      <c r="H82" s="99"/>
      <c r="I82" s="99"/>
      <c r="J82" s="99"/>
    </row>
    <row r="83" spans="1:10" ht="20.100000000000001" customHeight="1" x14ac:dyDescent="0.25">
      <c r="A83" s="90" t="s">
        <v>274</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390</v>
      </c>
      <c r="B85" s="99"/>
      <c r="C85" s="99"/>
      <c r="D85" s="99"/>
      <c r="E85" s="99"/>
      <c r="F85" s="99"/>
      <c r="G85" s="99"/>
      <c r="H85" s="99"/>
      <c r="I85" s="99"/>
      <c r="J85" s="99"/>
    </row>
    <row r="86" spans="1:10" ht="20.100000000000001" customHeight="1" x14ac:dyDescent="0.25">
      <c r="A86" s="90" t="s">
        <v>272</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360</v>
      </c>
      <c r="B88" s="99"/>
      <c r="C88" s="99"/>
      <c r="D88" s="99"/>
      <c r="E88" s="99"/>
      <c r="F88" s="99"/>
      <c r="G88" s="99"/>
      <c r="H88" s="99"/>
      <c r="I88" s="99"/>
      <c r="J88" s="99"/>
    </row>
    <row r="89" spans="1:10" ht="20.100000000000001" customHeight="1" x14ac:dyDescent="0.25">
      <c r="A89" s="90" t="s">
        <v>389</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359</v>
      </c>
      <c r="B91" s="99"/>
      <c r="C91" s="99"/>
      <c r="D91" s="99"/>
      <c r="E91" s="99"/>
      <c r="F91" s="99"/>
      <c r="G91" s="99"/>
      <c r="H91" s="99"/>
      <c r="I91" s="99"/>
      <c r="J91" s="99"/>
    </row>
    <row r="92" spans="1:10" ht="20.100000000000001" customHeight="1" x14ac:dyDescent="0.25">
      <c r="A92" s="90" t="s">
        <v>346</v>
      </c>
      <c r="B92" s="99"/>
      <c r="C92" s="99"/>
      <c r="D92" s="99"/>
      <c r="E92" s="99"/>
      <c r="F92" s="99"/>
      <c r="G92" s="99"/>
      <c r="H92" s="99"/>
      <c r="I92" s="99"/>
      <c r="J92" s="99"/>
    </row>
    <row r="93" spans="1:10" ht="20.100000000000001" customHeight="1" x14ac:dyDescent="0.25">
      <c r="A93" s="90"/>
      <c r="B93" s="99"/>
      <c r="C93" s="99"/>
      <c r="D93" s="99"/>
      <c r="E93" s="99"/>
      <c r="F93" s="99"/>
      <c r="G93" s="99"/>
      <c r="H93" s="99"/>
      <c r="I93" s="99"/>
      <c r="J93" s="99"/>
    </row>
    <row r="94" spans="1:10" ht="15.75" x14ac:dyDescent="0.25">
      <c r="A94" s="90" t="s">
        <v>358</v>
      </c>
      <c r="B94" s="99"/>
      <c r="C94" s="99"/>
      <c r="D94" s="99"/>
      <c r="E94" s="99"/>
      <c r="F94" s="99"/>
      <c r="G94" s="99"/>
      <c r="H94" s="99"/>
      <c r="I94" s="99"/>
      <c r="J94" s="99"/>
    </row>
    <row r="95" spans="1:10" ht="15.75" x14ac:dyDescent="0.25">
      <c r="A95" s="90" t="s">
        <v>344</v>
      </c>
      <c r="B95" s="99"/>
      <c r="C95" s="99"/>
      <c r="D95" s="99"/>
      <c r="E95" s="99"/>
      <c r="F95" s="99"/>
      <c r="G95" s="99"/>
      <c r="H95" s="99"/>
      <c r="I95" s="99"/>
      <c r="J95" s="99"/>
    </row>
    <row r="96" spans="1:10" ht="15.75" x14ac:dyDescent="0.25">
      <c r="A96" s="90" t="s">
        <v>143</v>
      </c>
      <c r="B96" s="99"/>
      <c r="C96" s="99"/>
      <c r="D96" s="99"/>
      <c r="E96" s="99"/>
      <c r="F96" s="99"/>
      <c r="G96" s="99"/>
      <c r="H96" s="99"/>
      <c r="I96" s="99"/>
      <c r="J96" s="99"/>
    </row>
    <row r="97" spans="1:10" ht="15" x14ac:dyDescent="0.2">
      <c r="A97" s="89"/>
      <c r="B97" s="99"/>
      <c r="C97" s="99"/>
      <c r="D97" s="99"/>
      <c r="E97" s="99"/>
      <c r="F97" s="99"/>
      <c r="G97" s="99"/>
      <c r="H97" s="99"/>
      <c r="I97" s="99"/>
      <c r="J97" s="99"/>
    </row>
    <row r="98" spans="1:10" ht="15.75" x14ac:dyDescent="0.25">
      <c r="A98" s="90" t="s">
        <v>357</v>
      </c>
      <c r="B98" s="99"/>
      <c r="C98" s="99"/>
      <c r="D98" s="99"/>
      <c r="E98" s="99"/>
      <c r="F98" s="99"/>
      <c r="G98" s="99"/>
      <c r="H98" s="99"/>
      <c r="I98" s="99"/>
      <c r="J98" s="99"/>
    </row>
    <row r="99" spans="1:10" ht="15.75" x14ac:dyDescent="0.25">
      <c r="A99" s="90" t="s">
        <v>342</v>
      </c>
      <c r="B99" s="99"/>
      <c r="C99" s="99"/>
      <c r="D99" s="99"/>
      <c r="E99" s="99"/>
      <c r="F99" s="99"/>
      <c r="G99" s="99"/>
      <c r="H99" s="99"/>
      <c r="I99" s="99"/>
      <c r="J99" s="99"/>
    </row>
    <row r="100" spans="1:10" x14ac:dyDescent="0.2">
      <c r="A100" s="122"/>
    </row>
    <row r="101" spans="1:10" x14ac:dyDescent="0.2">
      <c r="A101" s="169"/>
    </row>
  </sheetData>
  <printOptions horizontalCentered="1" verticalCentered="1"/>
  <pageMargins left="0.25" right="0.34" top="0.75" bottom="0.75" header="0.5" footer="0.5"/>
  <pageSetup scale="69" orientation="portrait" horizontalDpi="300" r:id="rId1"/>
  <headerFooter alignWithMargins="0"/>
  <colBreaks count="1" manualBreakCount="1">
    <brk id="5"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6F75B-3C62-40A9-8E98-F6698C33BA59}">
  <dimension ref="A1:J105"/>
  <sheetViews>
    <sheetView workbookViewId="0">
      <selection activeCell="A5" sqref="A5:E5"/>
    </sheetView>
  </sheetViews>
  <sheetFormatPr defaultColWidth="8.7109375" defaultRowHeight="12.75" x14ac:dyDescent="0.2"/>
  <cols>
    <col min="1" max="1" width="85.7109375" style="170" customWidth="1"/>
    <col min="2" max="2" width="17.140625" style="169" customWidth="1"/>
    <col min="3" max="3" width="1.7109375" style="169" customWidth="1"/>
    <col min="4" max="4" width="12.7109375" style="169" customWidth="1"/>
    <col min="5" max="5" width="18.28515625" style="169" customWidth="1"/>
    <col min="6" max="16384" width="8.7109375" style="169"/>
  </cols>
  <sheetData>
    <row r="1" spans="1:9" ht="18" x14ac:dyDescent="0.25">
      <c r="A1" s="196" t="s">
        <v>329</v>
      </c>
      <c r="B1" s="188"/>
      <c r="C1" s="188"/>
      <c r="D1" s="188"/>
      <c r="E1" s="188"/>
      <c r="F1" s="195"/>
      <c r="G1" s="118"/>
      <c r="H1" s="86"/>
      <c r="I1" s="86"/>
    </row>
    <row r="2" spans="1:9" ht="9.75" customHeight="1" x14ac:dyDescent="0.25">
      <c r="A2" s="196"/>
      <c r="B2" s="188"/>
      <c r="C2" s="188"/>
      <c r="D2" s="188"/>
      <c r="E2" s="188"/>
      <c r="F2" s="195"/>
      <c r="G2" s="118"/>
      <c r="H2" s="86"/>
      <c r="I2" s="86"/>
    </row>
    <row r="3" spans="1:9" ht="12.75" customHeight="1" x14ac:dyDescent="0.25">
      <c r="A3" s="351" t="s">
        <v>356</v>
      </c>
      <c r="B3" s="189"/>
      <c r="C3" s="189"/>
      <c r="D3" s="188"/>
      <c r="E3" s="188"/>
      <c r="F3" s="153"/>
      <c r="G3" s="118"/>
      <c r="H3" s="86"/>
      <c r="I3" s="86"/>
    </row>
    <row r="4" spans="1:9" ht="12.75" customHeight="1" x14ac:dyDescent="0.25">
      <c r="A4" s="350" t="s">
        <v>407</v>
      </c>
      <c r="B4" s="189"/>
      <c r="C4" s="189"/>
      <c r="D4" s="188"/>
      <c r="E4" s="188"/>
      <c r="F4" s="153"/>
      <c r="G4" s="118"/>
      <c r="H4" s="86"/>
      <c r="I4" s="86"/>
    </row>
    <row r="5" spans="1:9" ht="15" customHeight="1" x14ac:dyDescent="0.25">
      <c r="A5" s="349" t="s">
        <v>225</v>
      </c>
      <c r="B5" s="189"/>
      <c r="C5" s="189"/>
      <c r="D5" s="188"/>
      <c r="E5" s="188"/>
      <c r="F5" s="153"/>
      <c r="G5" s="118"/>
      <c r="H5" s="86"/>
      <c r="I5" s="86"/>
    </row>
    <row r="6" spans="1:9" ht="12.75" customHeight="1" x14ac:dyDescent="0.25">
      <c r="A6" s="368" t="s">
        <v>326</v>
      </c>
      <c r="B6" s="189"/>
      <c r="C6" s="189"/>
      <c r="D6" s="188"/>
      <c r="E6" s="188"/>
      <c r="F6" s="153"/>
      <c r="G6" s="118"/>
      <c r="H6" s="86"/>
      <c r="I6" s="86"/>
    </row>
    <row r="7" spans="1:9" ht="12.75" customHeight="1" x14ac:dyDescent="0.25">
      <c r="A7" s="190" t="s">
        <v>325</v>
      </c>
      <c r="B7" s="189"/>
      <c r="C7" s="189"/>
      <c r="D7" s="188"/>
      <c r="E7" s="188"/>
      <c r="F7" s="153"/>
      <c r="G7" s="118"/>
      <c r="H7" s="86"/>
      <c r="I7" s="86"/>
    </row>
    <row r="8" spans="1:9" x14ac:dyDescent="0.2">
      <c r="A8" s="187"/>
      <c r="B8" s="186"/>
      <c r="C8" s="186"/>
      <c r="D8" s="185"/>
      <c r="E8" s="86"/>
      <c r="F8" s="153"/>
      <c r="G8" s="118"/>
    </row>
    <row r="9" spans="1:9" ht="15.75" x14ac:dyDescent="0.25">
      <c r="A9" s="155" t="s">
        <v>322</v>
      </c>
      <c r="B9" s="186"/>
      <c r="C9" s="186"/>
      <c r="D9" s="185"/>
      <c r="E9" s="86"/>
      <c r="F9" s="153"/>
      <c r="G9" s="86"/>
    </row>
    <row r="10" spans="1:9" ht="15.75" x14ac:dyDescent="0.25">
      <c r="A10" s="155" t="s">
        <v>321</v>
      </c>
      <c r="B10" s="184"/>
      <c r="C10" s="184"/>
      <c r="D10" s="86"/>
      <c r="E10" s="153" t="s">
        <v>220</v>
      </c>
      <c r="F10" s="153"/>
      <c r="G10" s="118"/>
    </row>
    <row r="11" spans="1:9" x14ac:dyDescent="0.2">
      <c r="A11" s="122"/>
      <c r="B11" s="86"/>
      <c r="C11" s="86"/>
      <c r="D11" s="86"/>
      <c r="E11" s="151" t="s">
        <v>219</v>
      </c>
      <c r="F11" s="153"/>
    </row>
    <row r="12" spans="1:9" ht="20.100000000000001" customHeight="1" x14ac:dyDescent="0.2">
      <c r="A12" s="312" t="s">
        <v>292</v>
      </c>
      <c r="B12" s="86"/>
      <c r="C12" s="86"/>
      <c r="E12" s="86"/>
      <c r="F12" s="153"/>
      <c r="G12" s="86"/>
    </row>
    <row r="13" spans="1:9" ht="20.100000000000001" customHeight="1" thickBot="1" x14ac:dyDescent="0.25">
      <c r="A13" s="118" t="s">
        <v>387</v>
      </c>
      <c r="B13" s="335"/>
      <c r="C13" s="335"/>
      <c r="D13" s="386"/>
      <c r="E13" s="172" t="s">
        <v>216</v>
      </c>
      <c r="F13" s="153"/>
      <c r="G13" s="86"/>
    </row>
    <row r="14" spans="1:9" ht="20.100000000000001" customHeight="1" thickTop="1" x14ac:dyDescent="0.2">
      <c r="A14" s="147"/>
      <c r="B14" s="335"/>
      <c r="C14" s="335"/>
      <c r="D14" s="335"/>
      <c r="E14" s="153"/>
      <c r="F14" s="153"/>
    </row>
    <row r="15" spans="1:9" ht="20.100000000000001" customHeight="1" thickBot="1" x14ac:dyDescent="0.25">
      <c r="A15" s="126" t="s">
        <v>406</v>
      </c>
      <c r="B15" s="385">
        <f>+D13*0.01251</f>
        <v>0</v>
      </c>
      <c r="C15" s="335"/>
      <c r="D15" s="375">
        <f>+B15</f>
        <v>0</v>
      </c>
      <c r="E15" s="172" t="s">
        <v>1</v>
      </c>
      <c r="F15" s="153"/>
      <c r="G15" s="86"/>
    </row>
    <row r="16" spans="1:9" ht="20.100000000000001" customHeight="1" thickTop="1" x14ac:dyDescent="0.2">
      <c r="A16" s="147"/>
      <c r="B16" s="335"/>
      <c r="C16" s="335"/>
      <c r="D16" s="335"/>
      <c r="E16" s="153"/>
      <c r="F16" s="153"/>
      <c r="G16" s="86"/>
    </row>
    <row r="17" spans="1:8" ht="20.100000000000001" customHeight="1" x14ac:dyDescent="0.2">
      <c r="A17" s="126" t="s">
        <v>260</v>
      </c>
      <c r="B17" s="384"/>
      <c r="C17" s="384"/>
      <c r="D17" s="335"/>
      <c r="E17" s="86"/>
      <c r="F17" s="383"/>
      <c r="G17" s="382"/>
      <c r="H17" s="381"/>
    </row>
    <row r="18" spans="1:8" ht="20.100000000000001" customHeight="1" thickBot="1" x14ac:dyDescent="0.25">
      <c r="A18" s="126" t="s">
        <v>290</v>
      </c>
      <c r="B18" s="376"/>
      <c r="C18" s="335"/>
      <c r="D18" s="380">
        <f>+B18</f>
        <v>0</v>
      </c>
      <c r="E18" s="172" t="s">
        <v>213</v>
      </c>
      <c r="F18" s="153"/>
      <c r="G18" s="118"/>
    </row>
    <row r="19" spans="1:8" ht="20.100000000000001" customHeight="1" thickTop="1" x14ac:dyDescent="0.2">
      <c r="A19" s="321"/>
      <c r="B19" s="335"/>
      <c r="C19" s="335"/>
      <c r="D19" s="335"/>
      <c r="E19" s="153"/>
      <c r="F19" s="153"/>
      <c r="G19" s="118"/>
    </row>
    <row r="20" spans="1:8" ht="20.100000000000001" customHeight="1" thickBot="1" x14ac:dyDescent="0.25">
      <c r="A20" s="126" t="s">
        <v>385</v>
      </c>
      <c r="B20" s="379"/>
      <c r="C20" s="335"/>
      <c r="D20" s="335" t="s">
        <v>3</v>
      </c>
      <c r="E20" s="172" t="s">
        <v>188</v>
      </c>
      <c r="F20" s="153"/>
      <c r="G20" s="118"/>
    </row>
    <row r="21" spans="1:8" ht="20.100000000000001" customHeight="1" thickTop="1" x14ac:dyDescent="0.2">
      <c r="A21" s="126" t="s">
        <v>377</v>
      </c>
      <c r="B21" s="335"/>
      <c r="C21" s="335"/>
      <c r="D21" s="335"/>
      <c r="E21" s="153"/>
      <c r="F21" s="153"/>
      <c r="G21" s="118"/>
    </row>
    <row r="22" spans="1:8" ht="20.100000000000001" customHeight="1" thickBot="1" x14ac:dyDescent="0.25">
      <c r="A22" s="126" t="s">
        <v>405</v>
      </c>
      <c r="B22" s="378">
        <f>B20*-0.75</f>
        <v>0</v>
      </c>
      <c r="C22" s="335"/>
      <c r="D22" s="375">
        <f>+B20+B22</f>
        <v>0</v>
      </c>
      <c r="E22" s="153" t="s">
        <v>188</v>
      </c>
      <c r="F22" s="153"/>
      <c r="G22" s="118"/>
    </row>
    <row r="23" spans="1:8" ht="20.100000000000001" customHeight="1" thickTop="1" x14ac:dyDescent="0.2">
      <c r="A23" s="126" t="s">
        <v>377</v>
      </c>
      <c r="B23" s="335"/>
      <c r="C23" s="335"/>
      <c r="D23" s="335"/>
      <c r="E23" s="153"/>
      <c r="F23" s="153"/>
      <c r="G23" s="86"/>
    </row>
    <row r="24" spans="1:8" ht="20.100000000000001" customHeight="1" thickBot="1" x14ac:dyDescent="0.25">
      <c r="A24" s="118"/>
      <c r="B24" s="358" t="s">
        <v>3</v>
      </c>
      <c r="C24" s="335"/>
      <c r="D24" s="359"/>
      <c r="E24" s="172"/>
      <c r="F24" s="153"/>
      <c r="G24" s="118"/>
    </row>
    <row r="25" spans="1:8" ht="20.100000000000001" customHeight="1" thickTop="1" thickBot="1" x14ac:dyDescent="0.25">
      <c r="A25" s="118" t="s">
        <v>353</v>
      </c>
      <c r="B25" s="335"/>
      <c r="C25" s="335"/>
      <c r="D25" s="375">
        <f>+D13+D15+D18+D22</f>
        <v>0</v>
      </c>
      <c r="E25" s="172" t="s">
        <v>209</v>
      </c>
      <c r="F25" s="153"/>
      <c r="G25" s="118"/>
    </row>
    <row r="26" spans="1:8" ht="24" customHeight="1" thickTop="1" x14ac:dyDescent="0.2">
      <c r="A26" s="312" t="s">
        <v>212</v>
      </c>
      <c r="B26" s="335"/>
      <c r="C26" s="335"/>
      <c r="D26" s="335" t="s">
        <v>3</v>
      </c>
      <c r="E26" s="153" t="s">
        <v>3</v>
      </c>
      <c r="F26" s="153"/>
      <c r="G26" s="118"/>
    </row>
    <row r="27" spans="1:8" ht="24" customHeight="1" thickBot="1" x14ac:dyDescent="0.25">
      <c r="A27" s="118" t="s">
        <v>286</v>
      </c>
      <c r="B27" s="335"/>
      <c r="C27" s="335"/>
      <c r="D27" s="377"/>
      <c r="E27" s="172" t="s">
        <v>201</v>
      </c>
      <c r="F27" s="153"/>
      <c r="G27" s="86"/>
    </row>
    <row r="28" spans="1:8" ht="24" customHeight="1" thickTop="1" thickBot="1" x14ac:dyDescent="0.25">
      <c r="A28" s="118" t="s">
        <v>285</v>
      </c>
      <c r="B28" s="376"/>
      <c r="C28" s="335"/>
      <c r="D28" s="361"/>
      <c r="E28" s="153" t="s">
        <v>374</v>
      </c>
      <c r="F28" s="153"/>
      <c r="G28" s="86"/>
    </row>
    <row r="29" spans="1:8" ht="24" customHeight="1" thickTop="1" thickBot="1" x14ac:dyDescent="0.25">
      <c r="A29" s="118" t="s">
        <v>256</v>
      </c>
      <c r="B29" s="335"/>
      <c r="C29" s="335"/>
      <c r="D29" s="372">
        <f>+D27+B28</f>
        <v>0</v>
      </c>
      <c r="E29" s="172" t="s">
        <v>370</v>
      </c>
      <c r="F29" s="153"/>
      <c r="G29" s="86"/>
    </row>
    <row r="30" spans="1:8" ht="20.100000000000001" customHeight="1" thickTop="1" thickBot="1" x14ac:dyDescent="0.25">
      <c r="A30" s="126" t="s">
        <v>284</v>
      </c>
      <c r="B30" s="376"/>
      <c r="C30" s="335"/>
      <c r="D30" s="361" t="s">
        <v>3</v>
      </c>
      <c r="E30" s="172" t="s">
        <v>373</v>
      </c>
      <c r="F30" s="153"/>
      <c r="G30" s="118"/>
    </row>
    <row r="31" spans="1:8" ht="20.100000000000001" customHeight="1" thickTop="1" thickBot="1" x14ac:dyDescent="0.25">
      <c r="A31" s="126" t="s">
        <v>283</v>
      </c>
      <c r="B31" s="376"/>
      <c r="C31" s="335"/>
      <c r="D31" s="375">
        <f>+B30+B31</f>
        <v>0</v>
      </c>
      <c r="E31" s="172" t="s">
        <v>372</v>
      </c>
      <c r="F31" s="153"/>
      <c r="G31" s="86"/>
    </row>
    <row r="32" spans="1:8" ht="20.100000000000001" customHeight="1" thickTop="1" x14ac:dyDescent="0.2">
      <c r="A32" s="127"/>
      <c r="B32" s="358"/>
      <c r="C32" s="335"/>
      <c r="D32" s="355"/>
      <c r="E32" s="153"/>
      <c r="F32" s="153"/>
      <c r="G32" s="118"/>
    </row>
    <row r="33" spans="1:7" ht="20.100000000000001" customHeight="1" thickBot="1" x14ac:dyDescent="0.25">
      <c r="A33" s="126" t="s">
        <v>24</v>
      </c>
      <c r="B33" s="335"/>
      <c r="C33" s="335"/>
      <c r="D33" s="371">
        <f>+D29+D31</f>
        <v>0</v>
      </c>
      <c r="E33" s="172" t="s">
        <v>192</v>
      </c>
      <c r="F33" s="153"/>
      <c r="G33" s="118"/>
    </row>
    <row r="34" spans="1:7" ht="20.100000000000001" customHeight="1" thickTop="1" x14ac:dyDescent="0.2">
      <c r="A34" s="127"/>
      <c r="B34" s="335"/>
      <c r="C34" s="335"/>
      <c r="D34" s="358"/>
      <c r="E34" s="153" t="s">
        <v>3</v>
      </c>
      <c r="F34" s="153"/>
      <c r="G34" s="118"/>
    </row>
    <row r="35" spans="1:7" ht="17.100000000000001" customHeight="1" thickBot="1" x14ac:dyDescent="0.25">
      <c r="A35" s="126" t="s">
        <v>253</v>
      </c>
      <c r="B35" s="335"/>
      <c r="C35" s="86"/>
      <c r="D35" s="373" t="e">
        <f>D25/D33</f>
        <v>#DIV/0!</v>
      </c>
      <c r="E35" s="172" t="s">
        <v>7</v>
      </c>
      <c r="F35" s="153"/>
      <c r="G35" s="118"/>
    </row>
    <row r="36" spans="1:7" ht="20.100000000000001" customHeight="1" thickTop="1" x14ac:dyDescent="0.2">
      <c r="A36" s="127"/>
      <c r="B36" s="335"/>
      <c r="C36" s="335"/>
      <c r="D36" s="335"/>
      <c r="E36" s="153"/>
      <c r="F36" s="153"/>
      <c r="G36" s="118"/>
    </row>
    <row r="37" spans="1:7" ht="20.100000000000001" customHeight="1" thickBot="1" x14ac:dyDescent="0.25">
      <c r="A37" s="126" t="s">
        <v>199</v>
      </c>
      <c r="D37" s="371">
        <f>+D33</f>
        <v>0</v>
      </c>
      <c r="E37" s="172" t="s">
        <v>192</v>
      </c>
      <c r="F37" s="153"/>
      <c r="G37" s="118"/>
    </row>
    <row r="38" spans="1:7" ht="20.100000000000001" customHeight="1" thickTop="1" thickBot="1" x14ac:dyDescent="0.25">
      <c r="A38" s="126" t="s">
        <v>252</v>
      </c>
      <c r="B38" s="374">
        <f>-B30</f>
        <v>0</v>
      </c>
      <c r="D38" s="355"/>
      <c r="E38" s="153"/>
      <c r="F38" s="153"/>
      <c r="G38" s="118"/>
    </row>
    <row r="39" spans="1:7" ht="20.100000000000001" customHeight="1" thickTop="1" thickBot="1" x14ac:dyDescent="0.25">
      <c r="A39" s="126" t="s">
        <v>251</v>
      </c>
      <c r="B39" s="374">
        <f>-B31</f>
        <v>0</v>
      </c>
      <c r="D39" s="371">
        <f>+B38+B39</f>
        <v>0</v>
      </c>
      <c r="E39" s="172" t="s">
        <v>371</v>
      </c>
      <c r="F39" s="153"/>
      <c r="G39" s="118"/>
    </row>
    <row r="40" spans="1:7" ht="20.100000000000001" customHeight="1" thickTop="1" x14ac:dyDescent="0.2">
      <c r="A40" s="118"/>
      <c r="D40" s="355"/>
      <c r="E40" s="153"/>
      <c r="F40" s="153"/>
      <c r="G40" s="118"/>
    </row>
    <row r="41" spans="1:7" ht="20.100000000000001" customHeight="1" thickBot="1" x14ac:dyDescent="0.25">
      <c r="A41" s="118" t="s">
        <v>195</v>
      </c>
      <c r="D41" s="371">
        <f>D37+D39</f>
        <v>0</v>
      </c>
      <c r="E41" s="172" t="s">
        <v>370</v>
      </c>
      <c r="F41" s="153"/>
      <c r="G41" s="118"/>
    </row>
    <row r="42" spans="1:7" ht="20.100000000000001" customHeight="1" thickTop="1" x14ac:dyDescent="0.2">
      <c r="A42" s="122"/>
      <c r="B42" s="335" t="s">
        <v>3</v>
      </c>
      <c r="C42" s="335"/>
      <c r="D42" s="335" t="s">
        <v>3</v>
      </c>
      <c r="E42" s="153" t="s">
        <v>3</v>
      </c>
      <c r="F42" s="153"/>
      <c r="G42" s="86"/>
    </row>
    <row r="43" spans="1:7" ht="20.100000000000001" customHeight="1" thickBot="1" x14ac:dyDescent="0.25">
      <c r="A43" s="118" t="s">
        <v>253</v>
      </c>
      <c r="B43" s="335" t="s">
        <v>3</v>
      </c>
      <c r="C43" s="335"/>
      <c r="D43" s="373" t="e">
        <f>+D35</f>
        <v>#DIV/0!</v>
      </c>
      <c r="E43" s="172" t="s">
        <v>7</v>
      </c>
      <c r="F43" s="153"/>
      <c r="G43" s="118"/>
    </row>
    <row r="44" spans="1:7" ht="20.100000000000001" customHeight="1" thickTop="1" x14ac:dyDescent="0.2">
      <c r="A44" s="86"/>
      <c r="B44" s="335"/>
      <c r="C44" s="335"/>
      <c r="D44" s="335"/>
      <c r="E44" s="153"/>
      <c r="F44" s="153"/>
      <c r="G44" s="118"/>
    </row>
    <row r="45" spans="1:7" ht="20.100000000000001" customHeight="1" thickBot="1" x14ac:dyDescent="0.25">
      <c r="A45" s="118" t="s">
        <v>191</v>
      </c>
      <c r="B45" s="335"/>
      <c r="C45" s="335"/>
      <c r="D45" s="371" t="e">
        <f>D43*D41</f>
        <v>#DIV/0!</v>
      </c>
      <c r="E45" s="172" t="s">
        <v>186</v>
      </c>
      <c r="F45" s="153"/>
      <c r="G45" s="86"/>
    </row>
    <row r="46" spans="1:7" ht="20.100000000000001" customHeight="1" thickTop="1" x14ac:dyDescent="0.2">
      <c r="A46" s="118"/>
      <c r="B46" s="335"/>
      <c r="C46" s="335"/>
      <c r="D46" s="355"/>
      <c r="E46" s="153"/>
      <c r="F46" s="153"/>
      <c r="G46" s="118"/>
    </row>
    <row r="47" spans="1:7" ht="20.100000000000001" customHeight="1" x14ac:dyDescent="0.2">
      <c r="A47" s="312" t="s">
        <v>190</v>
      </c>
      <c r="B47" s="335"/>
      <c r="C47" s="335"/>
      <c r="D47" s="355" t="s">
        <v>3</v>
      </c>
      <c r="E47" s="153" t="s">
        <v>3</v>
      </c>
      <c r="F47" s="118"/>
      <c r="G47" s="86"/>
    </row>
    <row r="48" spans="1:7" ht="20.100000000000001" customHeight="1" x14ac:dyDescent="0.2">
      <c r="A48" s="118" t="s">
        <v>351</v>
      </c>
      <c r="B48" s="335"/>
      <c r="C48" s="335"/>
      <c r="D48" s="372">
        <f>+D25</f>
        <v>0</v>
      </c>
      <c r="E48" s="172" t="s">
        <v>209</v>
      </c>
      <c r="F48" s="118"/>
      <c r="G48" s="86"/>
    </row>
    <row r="49" spans="1:10" ht="20.100000000000001" customHeight="1" thickBot="1" x14ac:dyDescent="0.25">
      <c r="A49" s="118" t="s">
        <v>248</v>
      </c>
      <c r="B49" s="335"/>
      <c r="C49" s="335"/>
      <c r="D49" s="371" t="e">
        <f>D43*D39</f>
        <v>#DIV/0!</v>
      </c>
      <c r="E49" s="172" t="s">
        <v>184</v>
      </c>
      <c r="F49" s="86"/>
      <c r="G49" s="86"/>
    </row>
    <row r="50" spans="1:10" ht="20.100000000000001" customHeight="1" thickTop="1" thickBot="1" x14ac:dyDescent="0.25">
      <c r="A50" s="118" t="s">
        <v>183</v>
      </c>
      <c r="B50" s="335"/>
      <c r="C50" s="335"/>
      <c r="D50" s="370" t="e">
        <f>D48+D49</f>
        <v>#DIV/0!</v>
      </c>
      <c r="E50" s="172" t="s">
        <v>186</v>
      </c>
      <c r="F50" s="86"/>
      <c r="G50" s="86"/>
    </row>
    <row r="51" spans="1:10" ht="20.100000000000001" customHeight="1" thickTop="1" x14ac:dyDescent="0.25">
      <c r="A51" s="90" t="s">
        <v>369</v>
      </c>
      <c r="B51" s="335"/>
      <c r="C51" s="335"/>
      <c r="D51" s="352"/>
      <c r="E51" s="153"/>
      <c r="F51" s="86"/>
      <c r="G51" s="86"/>
    </row>
    <row r="52" spans="1:10" ht="20.100000000000001" customHeight="1" x14ac:dyDescent="0.25">
      <c r="A52" s="98" t="s">
        <v>323</v>
      </c>
      <c r="B52" s="335"/>
      <c r="C52" s="335"/>
      <c r="D52" s="335" t="s">
        <v>3</v>
      </c>
      <c r="E52" s="153"/>
      <c r="F52" s="86"/>
      <c r="G52" s="86"/>
    </row>
    <row r="53" spans="1:10" ht="20.100000000000001" customHeight="1" x14ac:dyDescent="0.2">
      <c r="B53" s="86"/>
      <c r="C53" s="86"/>
      <c r="D53" s="86"/>
      <c r="E53" s="195"/>
      <c r="F53" s="86"/>
      <c r="G53" s="86"/>
    </row>
    <row r="54" spans="1:10" ht="15.75" x14ac:dyDescent="0.25">
      <c r="A54" s="101" t="s">
        <v>181</v>
      </c>
      <c r="B54" s="89"/>
      <c r="C54" s="89"/>
      <c r="D54" s="99"/>
      <c r="E54" s="99"/>
      <c r="F54" s="99"/>
      <c r="G54" s="99"/>
      <c r="H54" s="99"/>
      <c r="I54" s="99"/>
      <c r="J54" s="99"/>
    </row>
    <row r="55" spans="1:10" ht="15.75" x14ac:dyDescent="0.25">
      <c r="A55" s="90"/>
      <c r="B55" s="89"/>
      <c r="C55" s="89"/>
      <c r="D55" s="99"/>
      <c r="E55" s="99"/>
      <c r="F55" s="99"/>
      <c r="G55" s="99"/>
      <c r="H55" s="99"/>
      <c r="I55" s="99"/>
      <c r="J55" s="99"/>
    </row>
    <row r="56" spans="1:10" ht="20.100000000000001" customHeight="1" x14ac:dyDescent="0.25">
      <c r="A56" s="90" t="s">
        <v>317</v>
      </c>
      <c r="B56" s="89"/>
      <c r="C56" s="89"/>
      <c r="D56" s="99"/>
      <c r="E56" s="99"/>
      <c r="F56" s="99"/>
      <c r="G56" s="99"/>
      <c r="H56" s="99"/>
      <c r="I56" s="99"/>
      <c r="J56" s="99"/>
    </row>
    <row r="57" spans="1:10" ht="20.100000000000001" customHeight="1" x14ac:dyDescent="0.25">
      <c r="A57" s="90" t="s">
        <v>177</v>
      </c>
      <c r="B57" s="99"/>
      <c r="C57" s="99"/>
      <c r="D57" s="99"/>
      <c r="E57" s="99"/>
      <c r="F57" s="99"/>
      <c r="G57" s="99"/>
      <c r="H57" s="99"/>
      <c r="I57" s="99"/>
      <c r="J57" s="99"/>
    </row>
    <row r="58" spans="1:10" ht="20.100000000000001" customHeight="1" x14ac:dyDescent="0.25">
      <c r="A58" s="90" t="s">
        <v>316</v>
      </c>
      <c r="B58" s="99"/>
      <c r="C58" s="99"/>
      <c r="D58" s="99"/>
      <c r="E58" s="99"/>
      <c r="F58" s="99"/>
      <c r="G58" s="99"/>
      <c r="H58" s="99"/>
      <c r="I58" s="99"/>
      <c r="J58" s="99"/>
    </row>
    <row r="59" spans="1:10" ht="20.100000000000001" customHeight="1" x14ac:dyDescent="0.25">
      <c r="A59" s="98" t="s">
        <v>315</v>
      </c>
      <c r="B59" s="99"/>
      <c r="C59" s="99"/>
      <c r="D59" s="99"/>
      <c r="E59" s="99"/>
      <c r="F59" s="99"/>
      <c r="G59" s="99"/>
      <c r="H59" s="99"/>
      <c r="I59" s="99"/>
      <c r="J59" s="99"/>
    </row>
    <row r="60" spans="1:10" ht="20.100000000000001" customHeight="1" x14ac:dyDescent="0.25">
      <c r="A60" s="98" t="s">
        <v>350</v>
      </c>
      <c r="B60" s="99"/>
      <c r="C60" s="99"/>
      <c r="D60" s="99"/>
      <c r="E60" s="99"/>
      <c r="F60" s="99"/>
      <c r="G60" s="99"/>
      <c r="H60" s="99"/>
      <c r="I60" s="99"/>
      <c r="J60" s="99"/>
    </row>
    <row r="61" spans="1:10" ht="20.100000000000001" customHeight="1" x14ac:dyDescent="0.25">
      <c r="A61" s="90" t="s">
        <v>313</v>
      </c>
      <c r="B61" s="99"/>
      <c r="C61" s="99"/>
      <c r="D61" s="99"/>
      <c r="E61" s="99"/>
      <c r="F61" s="99"/>
      <c r="G61" s="99"/>
      <c r="H61" s="99"/>
      <c r="I61" s="99"/>
      <c r="J61" s="99"/>
    </row>
    <row r="62" spans="1:10" ht="20.100000000000001" customHeight="1" x14ac:dyDescent="0.25">
      <c r="A62" s="90"/>
      <c r="B62" s="99"/>
      <c r="C62" s="99"/>
      <c r="D62" s="99"/>
      <c r="E62" s="99"/>
      <c r="F62" s="99"/>
      <c r="G62" s="99"/>
      <c r="H62" s="99"/>
      <c r="I62" s="99"/>
      <c r="J62" s="99"/>
    </row>
    <row r="63" spans="1:10" ht="20.100000000000001" customHeight="1" x14ac:dyDescent="0.25">
      <c r="A63" s="90" t="s">
        <v>311</v>
      </c>
      <c r="B63" s="99"/>
      <c r="C63" s="99"/>
      <c r="D63" s="99"/>
      <c r="E63" s="99"/>
      <c r="F63" s="99"/>
      <c r="G63" s="99"/>
      <c r="H63" s="99"/>
      <c r="I63" s="99"/>
      <c r="J63" s="99"/>
    </row>
    <row r="64" spans="1:10" ht="20.100000000000001" customHeight="1" x14ac:dyDescent="0.25">
      <c r="A64" s="308" t="s">
        <v>310</v>
      </c>
      <c r="B64" s="99"/>
      <c r="C64" s="99"/>
      <c r="D64" s="99"/>
      <c r="E64" s="99"/>
      <c r="F64" s="99"/>
      <c r="G64" s="99"/>
      <c r="H64" s="99"/>
      <c r="I64" s="99"/>
      <c r="J64" s="99"/>
    </row>
    <row r="65" spans="1:10" ht="20.100000000000001" customHeight="1" x14ac:dyDescent="0.25">
      <c r="A65" s="90"/>
      <c r="B65" s="99"/>
      <c r="C65" s="99"/>
      <c r="D65" s="99"/>
      <c r="E65" s="99"/>
      <c r="F65" s="99"/>
      <c r="G65" s="99"/>
      <c r="H65" s="99"/>
      <c r="I65" s="99"/>
      <c r="J65" s="99"/>
    </row>
    <row r="66" spans="1:10" ht="20.100000000000001" customHeight="1" x14ac:dyDescent="0.25">
      <c r="A66" s="90" t="s">
        <v>309</v>
      </c>
      <c r="B66" s="99"/>
      <c r="C66" s="99"/>
      <c r="D66" s="99"/>
      <c r="E66" s="99"/>
      <c r="F66" s="99"/>
      <c r="G66" s="99"/>
      <c r="H66" s="99"/>
      <c r="I66" s="99"/>
      <c r="J66" s="99"/>
    </row>
    <row r="67" spans="1:10" ht="20.100000000000001" customHeight="1" x14ac:dyDescent="0.25">
      <c r="A67" s="90" t="s">
        <v>308</v>
      </c>
      <c r="B67" s="99"/>
      <c r="C67" s="99"/>
      <c r="D67" s="99"/>
      <c r="E67" s="99"/>
      <c r="F67" s="99"/>
      <c r="G67" s="99"/>
      <c r="H67" s="99"/>
      <c r="I67" s="99"/>
      <c r="J67" s="99"/>
    </row>
    <row r="68" spans="1:10" ht="20.100000000000001" customHeight="1" x14ac:dyDescent="0.25">
      <c r="A68" s="90" t="s">
        <v>307</v>
      </c>
      <c r="B68" s="99"/>
      <c r="C68" s="99"/>
      <c r="D68" s="99"/>
      <c r="E68" s="99"/>
      <c r="F68" s="99"/>
      <c r="G68" s="99"/>
      <c r="H68" s="99"/>
      <c r="I68" s="99"/>
      <c r="J68" s="99"/>
    </row>
    <row r="69" spans="1:10" ht="20.100000000000001" customHeight="1" x14ac:dyDescent="0.2">
      <c r="A69" s="89"/>
      <c r="B69" s="99"/>
      <c r="C69" s="99"/>
      <c r="D69" s="99"/>
      <c r="E69" s="99"/>
      <c r="F69" s="99"/>
      <c r="G69" s="99"/>
      <c r="H69" s="99"/>
      <c r="I69" s="99"/>
      <c r="J69" s="99"/>
    </row>
    <row r="70" spans="1:10" ht="20.100000000000001" customHeight="1" x14ac:dyDescent="0.25">
      <c r="A70" s="90" t="s">
        <v>383</v>
      </c>
      <c r="B70" s="99"/>
      <c r="C70" s="99"/>
      <c r="D70" s="99"/>
      <c r="E70" s="99"/>
      <c r="F70" s="99"/>
      <c r="G70" s="99"/>
      <c r="H70" s="99"/>
      <c r="I70" s="99"/>
      <c r="J70" s="99"/>
    </row>
    <row r="71" spans="1:10" ht="20.100000000000001" customHeight="1" x14ac:dyDescent="0.25">
      <c r="A71" s="90" t="s">
        <v>382</v>
      </c>
      <c r="B71" s="99"/>
      <c r="C71" s="99"/>
      <c r="D71" s="99"/>
      <c r="E71" s="99"/>
      <c r="F71" s="99"/>
      <c r="G71" s="99"/>
      <c r="H71" s="99"/>
      <c r="I71" s="99"/>
      <c r="J71" s="99"/>
    </row>
    <row r="72" spans="1:10" ht="20.100000000000001" customHeight="1" x14ac:dyDescent="0.25">
      <c r="A72" s="90" t="s">
        <v>381</v>
      </c>
      <c r="B72" s="99"/>
      <c r="C72" s="99"/>
      <c r="D72" s="99"/>
      <c r="E72" s="99"/>
      <c r="F72" s="99"/>
      <c r="G72" s="99"/>
      <c r="H72" s="99"/>
      <c r="I72" s="99"/>
      <c r="J72" s="99"/>
    </row>
    <row r="73" spans="1:10" ht="20.100000000000001" customHeight="1" x14ac:dyDescent="0.25">
      <c r="A73" s="90"/>
      <c r="B73" s="99"/>
      <c r="C73" s="99"/>
      <c r="D73" s="99"/>
      <c r="E73" s="99"/>
      <c r="F73" s="99"/>
      <c r="G73" s="99"/>
      <c r="H73" s="99"/>
      <c r="I73" s="99"/>
      <c r="J73" s="99"/>
    </row>
    <row r="74" spans="1:10" ht="20.100000000000001" customHeight="1" x14ac:dyDescent="0.25">
      <c r="A74" s="90" t="s">
        <v>366</v>
      </c>
      <c r="B74" s="99"/>
      <c r="C74" s="99"/>
      <c r="D74" s="99"/>
      <c r="E74" s="99"/>
      <c r="F74" s="99"/>
      <c r="G74" s="99"/>
      <c r="H74" s="99"/>
      <c r="I74" s="99"/>
      <c r="J74" s="99"/>
    </row>
    <row r="75" spans="1:10" ht="20.100000000000001" customHeight="1" x14ac:dyDescent="0.2">
      <c r="A75" s="89"/>
      <c r="B75" s="99"/>
      <c r="C75" s="99"/>
      <c r="D75" s="99"/>
      <c r="E75" s="99"/>
      <c r="F75" s="99"/>
      <c r="G75" s="99"/>
      <c r="H75" s="99"/>
      <c r="I75" s="99"/>
      <c r="J75" s="99"/>
    </row>
    <row r="76" spans="1:10" ht="20.100000000000001" customHeight="1" x14ac:dyDescent="0.25">
      <c r="A76" s="90" t="s">
        <v>365</v>
      </c>
      <c r="B76" s="99"/>
      <c r="C76" s="99"/>
      <c r="D76" s="99"/>
      <c r="E76" s="99"/>
      <c r="F76" s="99"/>
      <c r="G76" s="99"/>
      <c r="H76" s="99"/>
      <c r="I76" s="99"/>
      <c r="J76" s="99"/>
    </row>
    <row r="77" spans="1:10" ht="20.100000000000001" customHeight="1" x14ac:dyDescent="0.25">
      <c r="A77" s="90" t="s">
        <v>305</v>
      </c>
      <c r="B77" s="99"/>
      <c r="C77" s="99"/>
      <c r="D77" s="99"/>
      <c r="E77" s="99"/>
      <c r="F77" s="99"/>
      <c r="G77" s="99"/>
      <c r="H77" s="99"/>
      <c r="I77" s="99"/>
      <c r="J77" s="99"/>
    </row>
    <row r="78" spans="1:10" ht="20.100000000000001" customHeight="1" x14ac:dyDescent="0.25">
      <c r="A78" s="90" t="s">
        <v>304</v>
      </c>
      <c r="B78" s="99"/>
      <c r="C78" s="99"/>
      <c r="D78" s="99"/>
      <c r="E78" s="99"/>
      <c r="F78" s="99"/>
      <c r="G78" s="99"/>
      <c r="H78" s="99"/>
      <c r="I78" s="99"/>
      <c r="J78" s="99"/>
    </row>
    <row r="79" spans="1:10" ht="20.100000000000001" customHeight="1" x14ac:dyDescent="0.25">
      <c r="A79" s="90"/>
      <c r="B79" s="99"/>
      <c r="C79" s="99"/>
      <c r="D79" s="99"/>
      <c r="E79" s="99"/>
      <c r="F79" s="99"/>
      <c r="G79" s="99"/>
      <c r="H79" s="99"/>
      <c r="I79" s="99"/>
      <c r="J79" s="99"/>
    </row>
    <row r="80" spans="1:10" ht="20.100000000000001" customHeight="1" x14ac:dyDescent="0.25">
      <c r="A80" s="90" t="s">
        <v>364</v>
      </c>
      <c r="B80" s="99"/>
      <c r="C80" s="99"/>
      <c r="D80" s="99"/>
      <c r="E80" s="99"/>
      <c r="F80" s="99"/>
      <c r="G80" s="99"/>
      <c r="H80" s="99"/>
      <c r="I80" s="99"/>
      <c r="J80" s="99"/>
    </row>
    <row r="81" spans="1:10" ht="20.100000000000001" customHeight="1" x14ac:dyDescent="0.25">
      <c r="A81" s="90" t="s">
        <v>302</v>
      </c>
      <c r="B81" s="99"/>
      <c r="C81" s="99"/>
      <c r="D81" s="99"/>
      <c r="E81" s="99"/>
      <c r="F81" s="99"/>
      <c r="G81" s="99"/>
      <c r="H81" s="99"/>
      <c r="I81" s="99"/>
      <c r="J81" s="99"/>
    </row>
    <row r="82" spans="1:10" ht="20.100000000000001" customHeight="1" x14ac:dyDescent="0.25">
      <c r="A82" s="90"/>
      <c r="B82" s="99"/>
      <c r="C82" s="99"/>
      <c r="D82" s="99"/>
      <c r="E82" s="99"/>
      <c r="F82" s="99"/>
      <c r="G82" s="99"/>
      <c r="H82" s="99"/>
      <c r="I82" s="99"/>
      <c r="J82" s="99"/>
    </row>
    <row r="83" spans="1:10" ht="20.100000000000001" customHeight="1" x14ac:dyDescent="0.25">
      <c r="A83" s="90" t="s">
        <v>363</v>
      </c>
      <c r="B83" s="99"/>
      <c r="C83" s="99"/>
      <c r="D83" s="99"/>
      <c r="E83" s="99"/>
      <c r="F83" s="99"/>
      <c r="G83" s="99"/>
      <c r="H83" s="99"/>
      <c r="I83" s="99"/>
      <c r="J83" s="99"/>
    </row>
    <row r="84" spans="1:10" ht="20.100000000000001" customHeight="1" x14ac:dyDescent="0.25">
      <c r="A84" s="90"/>
      <c r="B84" s="99"/>
      <c r="C84" s="99"/>
      <c r="D84" s="99"/>
      <c r="E84" s="99"/>
      <c r="F84" s="99"/>
      <c r="G84" s="99"/>
      <c r="H84" s="99"/>
      <c r="I84" s="99"/>
      <c r="J84" s="99"/>
    </row>
    <row r="85" spans="1:10" ht="20.100000000000001" customHeight="1" x14ac:dyDescent="0.25">
      <c r="A85" s="90" t="s">
        <v>362</v>
      </c>
      <c r="B85" s="99"/>
      <c r="C85" s="99"/>
      <c r="D85" s="99"/>
      <c r="E85" s="99"/>
      <c r="F85" s="99"/>
      <c r="G85" s="99"/>
      <c r="H85" s="99"/>
      <c r="I85" s="99"/>
      <c r="J85" s="99"/>
    </row>
    <row r="86" spans="1:10" ht="20.100000000000001" customHeight="1" x14ac:dyDescent="0.25">
      <c r="A86" s="90" t="s">
        <v>274</v>
      </c>
      <c r="B86" s="99"/>
      <c r="C86" s="99"/>
      <c r="D86" s="99"/>
      <c r="E86" s="99"/>
      <c r="F86" s="99"/>
      <c r="G86" s="99"/>
      <c r="H86" s="99"/>
      <c r="I86" s="99"/>
      <c r="J86" s="99"/>
    </row>
    <row r="87" spans="1:10" ht="20.100000000000001" customHeight="1" x14ac:dyDescent="0.25">
      <c r="A87" s="90"/>
      <c r="B87" s="99"/>
      <c r="C87" s="99"/>
      <c r="D87" s="99"/>
      <c r="E87" s="99"/>
      <c r="F87" s="99"/>
      <c r="G87" s="99"/>
      <c r="H87" s="99"/>
      <c r="I87" s="99"/>
      <c r="J87" s="99"/>
    </row>
    <row r="88" spans="1:10" ht="20.100000000000001" customHeight="1" x14ac:dyDescent="0.25">
      <c r="A88" s="90" t="s">
        <v>361</v>
      </c>
      <c r="B88" s="99"/>
      <c r="C88" s="99"/>
      <c r="D88" s="99"/>
      <c r="E88" s="99"/>
      <c r="F88" s="99"/>
      <c r="G88" s="99"/>
      <c r="H88" s="99"/>
      <c r="I88" s="99"/>
      <c r="J88" s="99"/>
    </row>
    <row r="89" spans="1:10" ht="20.100000000000001" customHeight="1" x14ac:dyDescent="0.25">
      <c r="A89" s="90" t="s">
        <v>272</v>
      </c>
      <c r="B89" s="99"/>
      <c r="C89" s="99"/>
      <c r="D89" s="99"/>
      <c r="E89" s="99"/>
      <c r="F89" s="99"/>
      <c r="G89" s="99"/>
      <c r="H89" s="99"/>
      <c r="I89" s="99"/>
      <c r="J89" s="99"/>
    </row>
    <row r="90" spans="1:10" ht="20.100000000000001" customHeight="1" x14ac:dyDescent="0.25">
      <c r="A90" s="90"/>
      <c r="B90" s="99"/>
      <c r="C90" s="99"/>
      <c r="D90" s="99"/>
      <c r="E90" s="99"/>
      <c r="F90" s="99"/>
      <c r="G90" s="99"/>
      <c r="H90" s="99"/>
      <c r="I90" s="99"/>
      <c r="J90" s="99"/>
    </row>
    <row r="91" spans="1:10" ht="20.100000000000001" customHeight="1" x14ac:dyDescent="0.25">
      <c r="A91" s="90" t="s">
        <v>360</v>
      </c>
      <c r="B91" s="99"/>
      <c r="C91" s="99"/>
      <c r="D91" s="99"/>
      <c r="E91" s="99"/>
      <c r="F91" s="99"/>
      <c r="G91" s="99"/>
      <c r="H91" s="99"/>
      <c r="I91" s="99"/>
      <c r="J91" s="99"/>
    </row>
    <row r="92" spans="1:10" ht="20.100000000000001" customHeight="1" x14ac:dyDescent="0.25">
      <c r="A92" s="90" t="s">
        <v>298</v>
      </c>
      <c r="B92" s="99"/>
      <c r="C92" s="99"/>
      <c r="D92" s="99"/>
      <c r="E92" s="99"/>
      <c r="F92" s="99"/>
      <c r="G92" s="99"/>
      <c r="H92" s="99"/>
      <c r="I92" s="99"/>
      <c r="J92" s="99"/>
    </row>
    <row r="93" spans="1:10" ht="20.100000000000001" customHeight="1" x14ac:dyDescent="0.25">
      <c r="A93" s="90" t="s">
        <v>297</v>
      </c>
      <c r="B93" s="99"/>
      <c r="C93" s="99"/>
      <c r="D93" s="99"/>
      <c r="E93" s="99"/>
      <c r="F93" s="99"/>
      <c r="G93" s="99"/>
      <c r="H93" s="99"/>
      <c r="I93" s="99"/>
      <c r="J93" s="99"/>
    </row>
    <row r="94" spans="1:10" ht="20.100000000000001" customHeight="1" x14ac:dyDescent="0.25">
      <c r="A94" s="90"/>
      <c r="B94" s="99"/>
      <c r="C94" s="99"/>
      <c r="D94" s="99"/>
      <c r="E94" s="99"/>
      <c r="F94" s="99"/>
      <c r="G94" s="99"/>
      <c r="H94" s="99"/>
      <c r="I94" s="99"/>
      <c r="J94" s="99"/>
    </row>
    <row r="95" spans="1:10" ht="20.100000000000001" customHeight="1" x14ac:dyDescent="0.25">
      <c r="A95" s="90" t="s">
        <v>359</v>
      </c>
      <c r="B95" s="99"/>
      <c r="C95" s="99"/>
      <c r="D95" s="99"/>
      <c r="E95" s="99"/>
      <c r="F95" s="99"/>
      <c r="G95" s="99"/>
      <c r="H95" s="99"/>
      <c r="I95" s="99"/>
      <c r="J95" s="99"/>
    </row>
    <row r="96" spans="1:10" ht="20.100000000000001" customHeight="1" x14ac:dyDescent="0.25">
      <c r="A96" s="90" t="s">
        <v>346</v>
      </c>
      <c r="B96" s="99"/>
      <c r="C96" s="99"/>
      <c r="D96" s="99"/>
      <c r="E96" s="99"/>
      <c r="F96" s="99"/>
      <c r="G96" s="99"/>
      <c r="H96" s="99"/>
      <c r="I96" s="99"/>
      <c r="J96" s="99"/>
    </row>
    <row r="97" spans="1:10" ht="20.100000000000001" customHeight="1" x14ac:dyDescent="0.25">
      <c r="A97" s="90"/>
      <c r="B97" s="99"/>
      <c r="C97" s="99"/>
      <c r="D97" s="99"/>
      <c r="E97" s="99"/>
      <c r="F97" s="99"/>
      <c r="G97" s="99"/>
      <c r="H97" s="99"/>
      <c r="I97" s="99"/>
      <c r="J97" s="99"/>
    </row>
    <row r="98" spans="1:10" ht="15.75" x14ac:dyDescent="0.25">
      <c r="A98" s="90" t="s">
        <v>358</v>
      </c>
      <c r="B98" s="99"/>
      <c r="C98" s="99"/>
      <c r="D98" s="99"/>
      <c r="E98" s="99"/>
      <c r="F98" s="99"/>
      <c r="G98" s="99"/>
      <c r="H98" s="99"/>
      <c r="I98" s="99"/>
      <c r="J98" s="99"/>
    </row>
    <row r="99" spans="1:10" ht="15.75" x14ac:dyDescent="0.25">
      <c r="A99" s="90" t="s">
        <v>344</v>
      </c>
      <c r="B99" s="99"/>
      <c r="C99" s="99"/>
      <c r="D99" s="99"/>
      <c r="E99" s="99"/>
      <c r="F99" s="99"/>
      <c r="G99" s="99"/>
      <c r="H99" s="99"/>
      <c r="I99" s="99"/>
      <c r="J99" s="99"/>
    </row>
    <row r="100" spans="1:10" ht="15.75" x14ac:dyDescent="0.25">
      <c r="A100" s="90" t="s">
        <v>143</v>
      </c>
      <c r="B100" s="99"/>
      <c r="C100" s="99"/>
      <c r="D100" s="99"/>
      <c r="E100" s="99"/>
      <c r="F100" s="99"/>
      <c r="G100" s="99"/>
      <c r="H100" s="99"/>
      <c r="I100" s="99"/>
      <c r="J100" s="99"/>
    </row>
    <row r="101" spans="1:10" ht="15" x14ac:dyDescent="0.2">
      <c r="A101" s="89"/>
      <c r="B101" s="99"/>
      <c r="C101" s="99"/>
      <c r="D101" s="99"/>
      <c r="E101" s="99"/>
      <c r="F101" s="99"/>
      <c r="G101" s="99"/>
      <c r="H101" s="99"/>
      <c r="I101" s="99"/>
      <c r="J101" s="99"/>
    </row>
    <row r="102" spans="1:10" ht="15.75" x14ac:dyDescent="0.25">
      <c r="A102" s="90" t="s">
        <v>357</v>
      </c>
      <c r="B102" s="99"/>
      <c r="C102" s="99"/>
      <c r="D102" s="99"/>
      <c r="E102" s="99"/>
      <c r="F102" s="99"/>
      <c r="G102" s="99"/>
      <c r="H102" s="99"/>
      <c r="I102" s="99"/>
      <c r="J102" s="99"/>
    </row>
    <row r="103" spans="1:10" ht="15.75" x14ac:dyDescent="0.25">
      <c r="A103" s="90" t="s">
        <v>342</v>
      </c>
      <c r="B103" s="99"/>
      <c r="C103" s="99"/>
      <c r="D103" s="99"/>
      <c r="E103" s="99"/>
      <c r="F103" s="99"/>
      <c r="G103" s="99"/>
      <c r="H103" s="99"/>
      <c r="I103" s="99"/>
      <c r="J103" s="99"/>
    </row>
    <row r="104" spans="1:10" x14ac:dyDescent="0.2">
      <c r="A104" s="122"/>
    </row>
    <row r="105" spans="1:10" x14ac:dyDescent="0.2">
      <c r="A105" s="169"/>
    </row>
  </sheetData>
  <printOptions horizontalCentered="1" verticalCentered="1"/>
  <pageMargins left="0.25" right="0.34" top="0.75" bottom="0.75" header="0.5" footer="0.5"/>
  <pageSetup scale="69" orientation="portrait" horizontalDpi="300" r:id="rId1"/>
  <headerFooter alignWithMargins="0"/>
  <colBreaks count="1" manualBreakCount="1">
    <brk id="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9BB11-B9B3-440C-A1F5-B4EE60051D7C}">
  <dimension ref="A1:E40"/>
  <sheetViews>
    <sheetView workbookViewId="0">
      <selection activeCell="A5" sqref="A5:E5"/>
    </sheetView>
  </sheetViews>
  <sheetFormatPr defaultColWidth="8.85546875" defaultRowHeight="12.75" x14ac:dyDescent="0.2"/>
  <cols>
    <col min="1" max="1" width="71.7109375" style="387" customWidth="1"/>
    <col min="2" max="2" width="8.85546875" style="169"/>
    <col min="3" max="3" width="1.5703125" style="169" customWidth="1"/>
    <col min="4" max="4" width="11.7109375" style="169" customWidth="1"/>
    <col min="5" max="5" width="10.140625" style="169" customWidth="1"/>
    <col min="6" max="16384" width="8.85546875" style="169"/>
  </cols>
  <sheetData>
    <row r="1" spans="1:5" s="411" customFormat="1" ht="49.15" customHeight="1" x14ac:dyDescent="0.25">
      <c r="A1" s="589" t="s">
        <v>449</v>
      </c>
      <c r="B1" s="589"/>
      <c r="C1" s="589"/>
      <c r="D1" s="589"/>
      <c r="E1" s="589"/>
    </row>
    <row r="2" spans="1:5" s="411" customFormat="1" ht="18" x14ac:dyDescent="0.25">
      <c r="A2" s="413"/>
      <c r="B2" s="412"/>
      <c r="C2" s="590"/>
      <c r="D2" s="590"/>
      <c r="E2" s="412"/>
    </row>
    <row r="3" spans="1:5" s="411" customFormat="1" ht="18" x14ac:dyDescent="0.25">
      <c r="A3" s="591" t="s">
        <v>448</v>
      </c>
      <c r="B3" s="591"/>
      <c r="C3" s="591"/>
      <c r="D3" s="591"/>
      <c r="E3" s="591"/>
    </row>
    <row r="4" spans="1:5" s="411" customFormat="1" ht="34.9" customHeight="1" x14ac:dyDescent="0.25">
      <c r="A4" s="592" t="s">
        <v>447</v>
      </c>
      <c r="B4" s="592"/>
      <c r="C4" s="592"/>
      <c r="D4" s="592"/>
      <c r="E4" s="592"/>
    </row>
    <row r="5" spans="1:5" x14ac:dyDescent="0.2">
      <c r="A5" s="392"/>
      <c r="B5" s="392"/>
      <c r="C5" s="392"/>
      <c r="D5" s="392"/>
      <c r="E5" s="392"/>
    </row>
    <row r="6" spans="1:5" x14ac:dyDescent="0.2">
      <c r="A6" s="410" t="s">
        <v>446</v>
      </c>
      <c r="B6" s="391"/>
      <c r="C6" s="391"/>
      <c r="D6" s="391"/>
      <c r="E6" s="397"/>
    </row>
    <row r="7" spans="1:5" x14ac:dyDescent="0.2">
      <c r="A7" s="409" t="s">
        <v>445</v>
      </c>
      <c r="B7" s="391"/>
      <c r="C7" s="391"/>
      <c r="D7" s="391"/>
      <c r="E7" s="397"/>
    </row>
    <row r="8" spans="1:5" x14ac:dyDescent="0.2">
      <c r="A8" s="408"/>
      <c r="B8" s="391"/>
      <c r="C8" s="391"/>
      <c r="D8" s="391"/>
      <c r="E8" s="397"/>
    </row>
    <row r="9" spans="1:5" ht="38.25" x14ac:dyDescent="0.2">
      <c r="A9" s="398" t="s">
        <v>444</v>
      </c>
      <c r="B9" s="391"/>
      <c r="C9" s="391"/>
      <c r="D9" s="391"/>
      <c r="E9" s="407" t="s">
        <v>443</v>
      </c>
    </row>
    <row r="10" spans="1:5" ht="13.5" thickBot="1" x14ac:dyDescent="0.25">
      <c r="A10" s="396" t="s">
        <v>442</v>
      </c>
      <c r="B10" s="391"/>
      <c r="C10" s="391"/>
      <c r="D10" s="395" t="s">
        <v>428</v>
      </c>
      <c r="E10" s="389">
        <v>-1</v>
      </c>
    </row>
    <row r="11" spans="1:5" ht="13.5" thickTop="1" x14ac:dyDescent="0.2">
      <c r="A11" s="388"/>
      <c r="B11" s="391"/>
      <c r="C11" s="391"/>
      <c r="D11" s="399"/>
      <c r="E11" s="397"/>
    </row>
    <row r="12" spans="1:5" ht="26.25" thickBot="1" x14ac:dyDescent="0.25">
      <c r="A12" s="394" t="s">
        <v>441</v>
      </c>
      <c r="B12" s="404" t="s">
        <v>440</v>
      </c>
      <c r="C12" s="391"/>
      <c r="D12" s="404" t="s">
        <v>440</v>
      </c>
      <c r="E12" s="389">
        <v>-2</v>
      </c>
    </row>
    <row r="13" spans="1:5" ht="39.75" thickTop="1" thickBot="1" x14ac:dyDescent="0.25">
      <c r="A13" s="406" t="s">
        <v>439</v>
      </c>
      <c r="B13" s="402" t="s">
        <v>438</v>
      </c>
      <c r="C13" s="391"/>
      <c r="D13" s="405" t="s">
        <v>437</v>
      </c>
      <c r="E13" s="389">
        <v>-3</v>
      </c>
    </row>
    <row r="14" spans="1:5" ht="27" thickTop="1" thickBot="1" x14ac:dyDescent="0.25">
      <c r="A14" s="394" t="s">
        <v>436</v>
      </c>
      <c r="B14" s="405" t="s">
        <v>435</v>
      </c>
      <c r="C14" s="391"/>
      <c r="D14" s="399"/>
      <c r="E14" s="389">
        <v>-4</v>
      </c>
    </row>
    <row r="15" spans="1:5" ht="39.75" thickTop="1" thickBot="1" x14ac:dyDescent="0.25">
      <c r="A15" s="406" t="s">
        <v>434</v>
      </c>
      <c r="B15" s="393" t="s">
        <v>433</v>
      </c>
      <c r="C15" s="391"/>
      <c r="D15" s="404" t="s">
        <v>432</v>
      </c>
      <c r="E15" s="389">
        <v>-4</v>
      </c>
    </row>
    <row r="16" spans="1:5" ht="14.25" thickTop="1" thickBot="1" x14ac:dyDescent="0.25">
      <c r="A16" s="392" t="s">
        <v>431</v>
      </c>
      <c r="B16" s="399"/>
      <c r="C16" s="391"/>
      <c r="D16" s="402" t="s">
        <v>430</v>
      </c>
      <c r="E16" s="389">
        <v>-5</v>
      </c>
    </row>
    <row r="17" spans="1:5" ht="13.5" thickTop="1" x14ac:dyDescent="0.2">
      <c r="A17" s="388"/>
      <c r="B17" s="391"/>
      <c r="C17" s="391"/>
      <c r="D17" s="401"/>
      <c r="E17" s="397"/>
    </row>
    <row r="18" spans="1:5" x14ac:dyDescent="0.2">
      <c r="A18" s="398" t="s">
        <v>212</v>
      </c>
      <c r="B18" s="391"/>
      <c r="C18" s="391"/>
      <c r="D18" s="391"/>
      <c r="E18" s="397"/>
    </row>
    <row r="19" spans="1:5" ht="13.5" thickBot="1" x14ac:dyDescent="0.25">
      <c r="A19" s="396" t="s">
        <v>429</v>
      </c>
      <c r="B19" s="391"/>
      <c r="C19" s="391"/>
      <c r="D19" s="404" t="s">
        <v>428</v>
      </c>
      <c r="E19" s="389">
        <v>-6</v>
      </c>
    </row>
    <row r="20" spans="1:5" ht="14.25" thickTop="1" thickBot="1" x14ac:dyDescent="0.25">
      <c r="A20" s="406" t="s">
        <v>427</v>
      </c>
      <c r="B20" s="404" t="s">
        <v>426</v>
      </c>
      <c r="C20" s="391"/>
      <c r="D20" s="401"/>
      <c r="E20" s="389" t="s">
        <v>374</v>
      </c>
    </row>
    <row r="21" spans="1:5" ht="27" thickTop="1" thickBot="1" x14ac:dyDescent="0.25">
      <c r="A21" s="406" t="s">
        <v>425</v>
      </c>
      <c r="B21" s="402" t="s">
        <v>424</v>
      </c>
      <c r="C21" s="391"/>
      <c r="D21" s="404" t="s">
        <v>423</v>
      </c>
      <c r="E21" s="389" t="s">
        <v>370</v>
      </c>
    </row>
    <row r="22" spans="1:5" ht="14.25" thickTop="1" thickBot="1" x14ac:dyDescent="0.25">
      <c r="A22" s="392" t="s">
        <v>422</v>
      </c>
      <c r="B22" s="401"/>
      <c r="C22" s="391"/>
      <c r="D22" s="405">
        <v>0</v>
      </c>
      <c r="E22" s="389">
        <v>-7</v>
      </c>
    </row>
    <row r="23" spans="1:5" ht="13.5" thickTop="1" x14ac:dyDescent="0.2">
      <c r="A23" s="388"/>
      <c r="B23" s="391"/>
      <c r="C23" s="391"/>
      <c r="D23" s="399"/>
      <c r="E23" s="397"/>
    </row>
    <row r="24" spans="1:5" ht="26.25" thickBot="1" x14ac:dyDescent="0.25">
      <c r="A24" s="396" t="s">
        <v>421</v>
      </c>
      <c r="B24" s="391"/>
      <c r="C24" s="391"/>
      <c r="D24" s="395" t="s">
        <v>412</v>
      </c>
      <c r="E24" s="389">
        <v>-8</v>
      </c>
    </row>
    <row r="25" spans="1:5" ht="13.5" thickTop="1" x14ac:dyDescent="0.2">
      <c r="A25" s="388"/>
      <c r="B25" s="391"/>
      <c r="C25" s="391"/>
      <c r="D25" s="400"/>
      <c r="E25" s="397"/>
    </row>
    <row r="26" spans="1:5" ht="13.5" thickBot="1" x14ac:dyDescent="0.25">
      <c r="A26" s="396" t="s">
        <v>199</v>
      </c>
      <c r="B26" s="391"/>
      <c r="C26" s="391"/>
      <c r="D26" s="395" t="s">
        <v>408</v>
      </c>
      <c r="E26" s="389">
        <v>-7</v>
      </c>
    </row>
    <row r="27" spans="1:5" ht="14.25" thickTop="1" thickBot="1" x14ac:dyDescent="0.25">
      <c r="A27" s="403" t="s">
        <v>420</v>
      </c>
      <c r="B27" s="404" t="s">
        <v>419</v>
      </c>
      <c r="C27" s="391"/>
      <c r="D27" s="399"/>
      <c r="E27" s="389" t="s">
        <v>374</v>
      </c>
    </row>
    <row r="28" spans="1:5" ht="14.25" thickTop="1" thickBot="1" x14ac:dyDescent="0.25">
      <c r="A28" s="403" t="s">
        <v>418</v>
      </c>
      <c r="B28" s="402" t="s">
        <v>417</v>
      </c>
      <c r="C28" s="391"/>
      <c r="D28" s="395" t="s">
        <v>416</v>
      </c>
      <c r="E28" s="389" t="s">
        <v>415</v>
      </c>
    </row>
    <row r="29" spans="1:5" ht="14.25" thickTop="1" thickBot="1" x14ac:dyDescent="0.25">
      <c r="A29" s="396" t="s">
        <v>414</v>
      </c>
      <c r="B29" s="401"/>
      <c r="C29" s="391"/>
      <c r="D29" s="393">
        <v>0</v>
      </c>
      <c r="E29" s="389">
        <v>-6</v>
      </c>
    </row>
    <row r="30" spans="1:5" ht="13.5" thickTop="1" x14ac:dyDescent="0.2">
      <c r="A30" s="388"/>
      <c r="B30" s="391"/>
      <c r="C30" s="391"/>
      <c r="D30" s="400"/>
      <c r="E30" s="397"/>
    </row>
    <row r="31" spans="1:5" ht="13.5" thickBot="1" x14ac:dyDescent="0.25">
      <c r="A31" s="396" t="s">
        <v>413</v>
      </c>
      <c r="B31" s="391"/>
      <c r="C31" s="391"/>
      <c r="D31" s="395" t="s">
        <v>412</v>
      </c>
      <c r="E31" s="389">
        <v>-8</v>
      </c>
    </row>
    <row r="32" spans="1:5" ht="14.25" thickTop="1" thickBot="1" x14ac:dyDescent="0.25">
      <c r="A32" s="396" t="s">
        <v>411</v>
      </c>
      <c r="B32" s="391"/>
      <c r="C32" s="391"/>
      <c r="D32" s="393" t="s">
        <v>408</v>
      </c>
      <c r="E32" s="389">
        <v>-9</v>
      </c>
    </row>
    <row r="33" spans="1:5" ht="13.5" thickTop="1" x14ac:dyDescent="0.2">
      <c r="A33" s="388"/>
      <c r="B33" s="391"/>
      <c r="C33" s="391"/>
      <c r="D33" s="399"/>
      <c r="E33" s="397"/>
    </row>
    <row r="34" spans="1:5" x14ac:dyDescent="0.2">
      <c r="A34" s="398" t="s">
        <v>190</v>
      </c>
      <c r="B34" s="391"/>
      <c r="C34" s="391"/>
      <c r="D34" s="391"/>
      <c r="E34" s="397"/>
    </row>
    <row r="35" spans="1:5" ht="13.5" thickBot="1" x14ac:dyDescent="0.25">
      <c r="A35" s="396" t="s">
        <v>351</v>
      </c>
      <c r="B35" s="391"/>
      <c r="C35" s="391"/>
      <c r="D35" s="395" t="s">
        <v>408</v>
      </c>
      <c r="E35" s="389">
        <v>-5</v>
      </c>
    </row>
    <row r="36" spans="1:5" ht="27" thickTop="1" thickBot="1" x14ac:dyDescent="0.25">
      <c r="A36" s="394" t="s">
        <v>410</v>
      </c>
      <c r="B36" s="391"/>
      <c r="C36" s="391"/>
      <c r="D36" s="393" t="s">
        <v>408</v>
      </c>
      <c r="E36" s="389">
        <v>-10</v>
      </c>
    </row>
    <row r="37" spans="1:5" ht="14.25" thickTop="1" thickBot="1" x14ac:dyDescent="0.25">
      <c r="A37" s="392" t="s">
        <v>409</v>
      </c>
      <c r="B37" s="391"/>
      <c r="C37" s="391"/>
      <c r="D37" s="390" t="s">
        <v>408</v>
      </c>
      <c r="E37" s="389">
        <v>-9</v>
      </c>
    </row>
    <row r="38" spans="1:5" ht="13.5" thickTop="1" x14ac:dyDescent="0.2">
      <c r="A38" s="593"/>
      <c r="B38" s="594"/>
      <c r="C38" s="594"/>
      <c r="D38" s="594"/>
      <c r="E38" s="595"/>
    </row>
    <row r="39" spans="1:5" x14ac:dyDescent="0.2">
      <c r="A39" s="593"/>
      <c r="B39" s="594"/>
      <c r="C39" s="594"/>
      <c r="D39" s="594"/>
      <c r="E39" s="595"/>
    </row>
    <row r="40" spans="1:5" x14ac:dyDescent="0.2">
      <c r="A40" s="388"/>
      <c r="B40" s="388"/>
      <c r="C40" s="388"/>
      <c r="D40" s="388"/>
      <c r="E40" s="388"/>
    </row>
  </sheetData>
  <mergeCells count="8">
    <mergeCell ref="A1:E1"/>
    <mergeCell ref="C2:D2"/>
    <mergeCell ref="A3:E3"/>
    <mergeCell ref="A4:E4"/>
    <mergeCell ref="A38:A39"/>
    <mergeCell ref="B38:B39"/>
    <mergeCell ref="C38:D39"/>
    <mergeCell ref="E38:E39"/>
  </mergeCells>
  <pageMargins left="0.25" right="0.25"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2B1A3-7B5E-436B-9FE5-96C9239D079B}">
  <dimension ref="A1:E40"/>
  <sheetViews>
    <sheetView workbookViewId="0">
      <selection activeCell="A5" sqref="A5:E5"/>
    </sheetView>
  </sheetViews>
  <sheetFormatPr defaultColWidth="8.85546875" defaultRowHeight="12.75" x14ac:dyDescent="0.2"/>
  <cols>
    <col min="1" max="1" width="64.42578125" style="387" customWidth="1"/>
    <col min="2" max="2" width="11.28515625" style="169" customWidth="1"/>
    <col min="3" max="3" width="1.7109375" style="169" customWidth="1"/>
    <col min="4" max="4" width="11.7109375" style="169" customWidth="1"/>
    <col min="5" max="5" width="10.28515625" style="169" customWidth="1"/>
    <col min="6" max="16384" width="8.85546875" style="169"/>
  </cols>
  <sheetData>
    <row r="1" spans="1:5" s="411" customFormat="1" ht="51.6" customHeight="1" x14ac:dyDescent="0.25">
      <c r="A1" s="589" t="s">
        <v>457</v>
      </c>
      <c r="B1" s="591"/>
      <c r="C1" s="591"/>
      <c r="D1" s="591"/>
      <c r="E1" s="591"/>
    </row>
    <row r="2" spans="1:5" s="411" customFormat="1" ht="18" x14ac:dyDescent="0.25">
      <c r="A2" s="591" t="s">
        <v>456</v>
      </c>
      <c r="B2" s="591"/>
      <c r="C2" s="591"/>
      <c r="D2" s="591"/>
      <c r="E2" s="591"/>
    </row>
    <row r="3" spans="1:5" s="411" customFormat="1" ht="34.9" customHeight="1" x14ac:dyDescent="0.25">
      <c r="A3" s="592" t="s">
        <v>455</v>
      </c>
      <c r="B3" s="592"/>
      <c r="C3" s="592"/>
      <c r="D3" s="592"/>
      <c r="E3" s="592"/>
    </row>
    <row r="4" spans="1:5" x14ac:dyDescent="0.2">
      <c r="A4" s="388"/>
      <c r="B4" s="391"/>
      <c r="C4" s="391"/>
      <c r="D4" s="391"/>
      <c r="E4" s="391"/>
    </row>
    <row r="5" spans="1:5" x14ac:dyDescent="0.2">
      <c r="A5" s="410" t="s">
        <v>446</v>
      </c>
      <c r="B5" s="391"/>
      <c r="C5" s="391"/>
      <c r="D5" s="391"/>
      <c r="E5" s="397"/>
    </row>
    <row r="6" spans="1:5" x14ac:dyDescent="0.2">
      <c r="A6" s="409" t="s">
        <v>445</v>
      </c>
      <c r="B6" s="391"/>
      <c r="C6" s="391"/>
      <c r="D6" s="391"/>
      <c r="E6" s="397"/>
    </row>
    <row r="7" spans="1:5" x14ac:dyDescent="0.2">
      <c r="A7" s="388"/>
      <c r="B7" s="391"/>
      <c r="C7" s="391"/>
      <c r="D7" s="391"/>
      <c r="E7" s="397"/>
    </row>
    <row r="8" spans="1:5" ht="38.25" x14ac:dyDescent="0.2">
      <c r="A8" s="398" t="s">
        <v>444</v>
      </c>
      <c r="B8" s="391"/>
      <c r="C8" s="391"/>
      <c r="D8" s="391"/>
      <c r="E8" s="407" t="s">
        <v>443</v>
      </c>
    </row>
    <row r="9" spans="1:5" ht="13.5" thickBot="1" x14ac:dyDescent="0.25">
      <c r="A9" s="396" t="s">
        <v>442</v>
      </c>
      <c r="B9" s="391"/>
      <c r="C9" s="391"/>
      <c r="D9" s="395" t="s">
        <v>428</v>
      </c>
      <c r="E9" s="389">
        <v>-1</v>
      </c>
    </row>
    <row r="10" spans="1:5" ht="13.5" thickTop="1" x14ac:dyDescent="0.2">
      <c r="A10" s="388"/>
      <c r="B10" s="391"/>
      <c r="C10" s="391"/>
      <c r="D10" s="399"/>
      <c r="E10" s="397"/>
    </row>
    <row r="11" spans="1:5" ht="26.25" thickBot="1" x14ac:dyDescent="0.25">
      <c r="A11" s="394" t="s">
        <v>454</v>
      </c>
      <c r="B11" s="404" t="s">
        <v>440</v>
      </c>
      <c r="C11" s="391"/>
      <c r="D11" s="404" t="s">
        <v>440</v>
      </c>
      <c r="E11" s="389">
        <v>-2</v>
      </c>
    </row>
    <row r="12" spans="1:5" ht="39.75" thickTop="1" thickBot="1" x14ac:dyDescent="0.25">
      <c r="A12" s="406" t="s">
        <v>439</v>
      </c>
      <c r="B12" s="402" t="s">
        <v>438</v>
      </c>
      <c r="C12" s="391"/>
      <c r="D12" s="405" t="s">
        <v>437</v>
      </c>
      <c r="E12" s="389">
        <v>-3</v>
      </c>
    </row>
    <row r="13" spans="1:5" ht="27" thickTop="1" thickBot="1" x14ac:dyDescent="0.25">
      <c r="A13" s="394" t="s">
        <v>436</v>
      </c>
      <c r="B13" s="405" t="s">
        <v>435</v>
      </c>
      <c r="C13" s="391"/>
      <c r="D13" s="399"/>
      <c r="E13" s="389">
        <v>-4</v>
      </c>
    </row>
    <row r="14" spans="1:5" ht="39.75" thickTop="1" thickBot="1" x14ac:dyDescent="0.25">
      <c r="A14" s="406" t="s">
        <v>453</v>
      </c>
      <c r="B14" s="393" t="s">
        <v>433</v>
      </c>
      <c r="C14" s="391"/>
      <c r="D14" s="404" t="s">
        <v>432</v>
      </c>
      <c r="E14" s="389">
        <v>-4</v>
      </c>
    </row>
    <row r="15" spans="1:5" ht="14.25" thickTop="1" thickBot="1" x14ac:dyDescent="0.25">
      <c r="A15" s="392" t="s">
        <v>452</v>
      </c>
      <c r="B15" s="399"/>
      <c r="C15" s="391"/>
      <c r="D15" s="402" t="s">
        <v>430</v>
      </c>
      <c r="E15" s="389">
        <v>-5</v>
      </c>
    </row>
    <row r="16" spans="1:5" ht="13.5" thickTop="1" x14ac:dyDescent="0.2">
      <c r="A16" s="388"/>
      <c r="B16" s="391"/>
      <c r="C16" s="391"/>
      <c r="D16" s="401"/>
      <c r="E16" s="397"/>
    </row>
    <row r="17" spans="1:5" x14ac:dyDescent="0.2">
      <c r="A17" s="398" t="s">
        <v>212</v>
      </c>
      <c r="B17" s="391"/>
      <c r="C17" s="391"/>
      <c r="D17" s="391"/>
      <c r="E17" s="397"/>
    </row>
    <row r="18" spans="1:5" ht="13.5" thickBot="1" x14ac:dyDescent="0.25">
      <c r="A18" s="396" t="s">
        <v>429</v>
      </c>
      <c r="B18" s="391"/>
      <c r="C18" s="391"/>
      <c r="D18" s="404" t="s">
        <v>428</v>
      </c>
      <c r="E18" s="389">
        <v>-6</v>
      </c>
    </row>
    <row r="19" spans="1:5" ht="27" thickTop="1" thickBot="1" x14ac:dyDescent="0.25">
      <c r="A19" s="406" t="s">
        <v>427</v>
      </c>
      <c r="B19" s="404" t="s">
        <v>426</v>
      </c>
      <c r="C19" s="391"/>
      <c r="D19" s="401"/>
      <c r="E19" s="389" t="s">
        <v>374</v>
      </c>
    </row>
    <row r="20" spans="1:5" ht="27" thickTop="1" thickBot="1" x14ac:dyDescent="0.25">
      <c r="A20" s="406" t="s">
        <v>425</v>
      </c>
      <c r="B20" s="402" t="s">
        <v>424</v>
      </c>
      <c r="C20" s="391"/>
      <c r="D20" s="404" t="s">
        <v>423</v>
      </c>
      <c r="E20" s="389" t="s">
        <v>370</v>
      </c>
    </row>
    <row r="21" spans="1:5" ht="14.25" thickTop="1" thickBot="1" x14ac:dyDescent="0.25">
      <c r="A21" s="392" t="s">
        <v>422</v>
      </c>
      <c r="B21" s="401"/>
      <c r="C21" s="391"/>
      <c r="D21" s="405">
        <v>0</v>
      </c>
      <c r="E21" s="389">
        <v>-7</v>
      </c>
    </row>
    <row r="22" spans="1:5" ht="13.5" thickTop="1" x14ac:dyDescent="0.2">
      <c r="A22" s="388"/>
      <c r="B22" s="391"/>
      <c r="C22" s="391"/>
      <c r="D22" s="399"/>
      <c r="E22" s="397"/>
    </row>
    <row r="23" spans="1:5" ht="26.25" thickBot="1" x14ac:dyDescent="0.25">
      <c r="A23" s="396" t="s">
        <v>421</v>
      </c>
      <c r="B23" s="391"/>
      <c r="C23" s="391"/>
      <c r="D23" s="395" t="s">
        <v>412</v>
      </c>
      <c r="E23" s="389">
        <v>-8</v>
      </c>
    </row>
    <row r="24" spans="1:5" ht="13.5" thickTop="1" x14ac:dyDescent="0.2">
      <c r="A24" s="388"/>
      <c r="B24" s="391"/>
      <c r="C24" s="391"/>
      <c r="D24" s="400"/>
      <c r="E24" s="397"/>
    </row>
    <row r="25" spans="1:5" ht="13.5" thickBot="1" x14ac:dyDescent="0.25">
      <c r="A25" s="396" t="s">
        <v>199</v>
      </c>
      <c r="B25" s="391"/>
      <c r="C25" s="391"/>
      <c r="D25" s="395" t="s">
        <v>408</v>
      </c>
      <c r="E25" s="389">
        <v>-7</v>
      </c>
    </row>
    <row r="26" spans="1:5" ht="14.25" thickTop="1" thickBot="1" x14ac:dyDescent="0.25">
      <c r="A26" s="403" t="s">
        <v>420</v>
      </c>
      <c r="B26" s="404" t="s">
        <v>419</v>
      </c>
      <c r="C26" s="391"/>
      <c r="D26" s="399"/>
      <c r="E26" s="389" t="s">
        <v>374</v>
      </c>
    </row>
    <row r="27" spans="1:5" ht="27" thickTop="1" thickBot="1" x14ac:dyDescent="0.25">
      <c r="A27" s="403" t="s">
        <v>418</v>
      </c>
      <c r="B27" s="402" t="s">
        <v>417</v>
      </c>
      <c r="C27" s="391"/>
      <c r="D27" s="395" t="s">
        <v>416</v>
      </c>
      <c r="E27" s="389" t="s">
        <v>415</v>
      </c>
    </row>
    <row r="28" spans="1:5" ht="14.25" thickTop="1" thickBot="1" x14ac:dyDescent="0.25">
      <c r="A28" s="396" t="s">
        <v>414</v>
      </c>
      <c r="B28" s="401"/>
      <c r="C28" s="391"/>
      <c r="D28" s="393">
        <v>0</v>
      </c>
      <c r="E28" s="389">
        <v>-6</v>
      </c>
    </row>
    <row r="29" spans="1:5" ht="13.5" thickTop="1" x14ac:dyDescent="0.2">
      <c r="A29" s="388"/>
      <c r="B29" s="391"/>
      <c r="C29" s="391"/>
      <c r="D29" s="400"/>
      <c r="E29" s="397"/>
    </row>
    <row r="30" spans="1:5" ht="13.5" thickBot="1" x14ac:dyDescent="0.25">
      <c r="A30" s="396" t="s">
        <v>413</v>
      </c>
      <c r="B30" s="391"/>
      <c r="C30" s="391"/>
      <c r="D30" s="395" t="s">
        <v>412</v>
      </c>
      <c r="E30" s="389">
        <v>-8</v>
      </c>
    </row>
    <row r="31" spans="1:5" ht="14.25" thickTop="1" thickBot="1" x14ac:dyDescent="0.25">
      <c r="A31" s="392" t="s">
        <v>451</v>
      </c>
      <c r="B31" s="391"/>
      <c r="C31" s="391"/>
      <c r="D31" s="393" t="s">
        <v>408</v>
      </c>
      <c r="E31" s="389">
        <v>-9</v>
      </c>
    </row>
    <row r="32" spans="1:5" ht="13.5" thickTop="1" x14ac:dyDescent="0.2">
      <c r="A32" s="388"/>
      <c r="B32" s="391"/>
      <c r="C32" s="391"/>
      <c r="D32" s="399"/>
      <c r="E32" s="397"/>
    </row>
    <row r="33" spans="1:5" x14ac:dyDescent="0.2">
      <c r="A33" s="398" t="s">
        <v>190</v>
      </c>
      <c r="B33" s="391"/>
      <c r="C33" s="391"/>
      <c r="D33" s="391"/>
      <c r="E33" s="397"/>
    </row>
    <row r="34" spans="1:5" ht="13.5" thickBot="1" x14ac:dyDescent="0.25">
      <c r="A34" s="396" t="s">
        <v>351</v>
      </c>
      <c r="B34" s="391"/>
      <c r="C34" s="391"/>
      <c r="D34" s="395" t="s">
        <v>408</v>
      </c>
      <c r="E34" s="389">
        <v>-5</v>
      </c>
    </row>
    <row r="35" spans="1:5" ht="27" thickTop="1" thickBot="1" x14ac:dyDescent="0.25">
      <c r="A35" s="394" t="s">
        <v>450</v>
      </c>
      <c r="B35" s="391"/>
      <c r="C35" s="391"/>
      <c r="D35" s="393" t="s">
        <v>408</v>
      </c>
      <c r="E35" s="389">
        <v>-10</v>
      </c>
    </row>
    <row r="36" spans="1:5" ht="14.25" thickTop="1" thickBot="1" x14ac:dyDescent="0.25">
      <c r="A36" s="392" t="s">
        <v>409</v>
      </c>
      <c r="B36" s="391"/>
      <c r="C36" s="391"/>
      <c r="D36" s="390" t="s">
        <v>408</v>
      </c>
      <c r="E36" s="389">
        <v>-9</v>
      </c>
    </row>
    <row r="37" spans="1:5" ht="13.5" thickTop="1" x14ac:dyDescent="0.2">
      <c r="A37" s="593"/>
      <c r="B37" s="594"/>
      <c r="C37" s="594"/>
      <c r="D37" s="594"/>
      <c r="E37" s="595"/>
    </row>
    <row r="38" spans="1:5" x14ac:dyDescent="0.2">
      <c r="A38" s="593"/>
      <c r="B38" s="594"/>
      <c r="C38" s="594"/>
      <c r="D38" s="594"/>
      <c r="E38" s="595"/>
    </row>
    <row r="39" spans="1:5" x14ac:dyDescent="0.2">
      <c r="A39" s="593"/>
      <c r="B39" s="594"/>
      <c r="C39" s="594"/>
      <c r="D39" s="594"/>
      <c r="E39" s="595"/>
    </row>
    <row r="40" spans="1:5" x14ac:dyDescent="0.2">
      <c r="A40" s="388"/>
      <c r="B40" s="388"/>
      <c r="C40" s="388"/>
      <c r="D40" s="388"/>
      <c r="E40" s="388"/>
    </row>
  </sheetData>
  <mergeCells count="7">
    <mergeCell ref="A37:A39"/>
    <mergeCell ref="B37:B39"/>
    <mergeCell ref="C37:D39"/>
    <mergeCell ref="E37:E39"/>
    <mergeCell ref="A1:E1"/>
    <mergeCell ref="A2:E2"/>
    <mergeCell ref="A3:E3"/>
  </mergeCells>
  <pageMargins left="0.25" right="0.25"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D69C-DB16-4E89-A716-258F79979AB1}">
  <dimension ref="A1:E42"/>
  <sheetViews>
    <sheetView workbookViewId="0">
      <selection activeCell="A5" sqref="A5:E5"/>
    </sheetView>
  </sheetViews>
  <sheetFormatPr defaultColWidth="8.85546875" defaultRowHeight="12.75" x14ac:dyDescent="0.2"/>
  <cols>
    <col min="1" max="1" width="66.42578125" style="387" customWidth="1"/>
    <col min="2" max="2" width="12.42578125" style="169" customWidth="1"/>
    <col min="3" max="3" width="1.85546875" style="169" customWidth="1"/>
    <col min="4" max="4" width="11.7109375" style="169" customWidth="1"/>
    <col min="5" max="5" width="11.28515625" style="169" customWidth="1"/>
    <col min="6" max="16384" width="8.85546875" style="169"/>
  </cols>
  <sheetData>
    <row r="1" spans="1:5" s="411" customFormat="1" ht="50.45" customHeight="1" x14ac:dyDescent="0.25">
      <c r="A1" s="589" t="s">
        <v>471</v>
      </c>
      <c r="B1" s="591"/>
      <c r="C1" s="591"/>
      <c r="D1" s="591"/>
      <c r="E1" s="591"/>
    </row>
    <row r="2" spans="1:5" s="411" customFormat="1" ht="18" x14ac:dyDescent="0.25">
      <c r="A2" s="413"/>
      <c r="B2" s="412"/>
      <c r="C2" s="590"/>
      <c r="D2" s="590"/>
      <c r="E2" s="412"/>
    </row>
    <row r="3" spans="1:5" s="411" customFormat="1" ht="18" x14ac:dyDescent="0.25">
      <c r="A3" s="591" t="s">
        <v>470</v>
      </c>
      <c r="B3" s="591"/>
      <c r="C3" s="591"/>
      <c r="D3" s="591"/>
      <c r="E3" s="591"/>
    </row>
    <row r="4" spans="1:5" x14ac:dyDescent="0.2">
      <c r="A4" s="388"/>
      <c r="B4" s="391"/>
      <c r="C4" s="594"/>
      <c r="D4" s="594"/>
      <c r="E4" s="397"/>
    </row>
    <row r="5" spans="1:5" x14ac:dyDescent="0.2">
      <c r="A5" s="410" t="s">
        <v>446</v>
      </c>
      <c r="B5" s="391"/>
      <c r="C5" s="391"/>
      <c r="D5" s="391"/>
      <c r="E5" s="397"/>
    </row>
    <row r="6" spans="1:5" x14ac:dyDescent="0.2">
      <c r="A6" s="409" t="s">
        <v>445</v>
      </c>
      <c r="B6" s="391"/>
      <c r="C6" s="391"/>
      <c r="D6" s="391"/>
      <c r="E6" s="397"/>
    </row>
    <row r="7" spans="1:5" x14ac:dyDescent="0.2">
      <c r="A7" s="408"/>
      <c r="B7" s="391"/>
      <c r="C7" s="391"/>
      <c r="D7" s="391"/>
      <c r="E7" s="397"/>
    </row>
    <row r="8" spans="1:5" x14ac:dyDescent="0.2">
      <c r="A8" s="398" t="s">
        <v>469</v>
      </c>
      <c r="B8" s="594"/>
      <c r="C8" s="594"/>
      <c r="D8" s="594"/>
      <c r="E8" s="596" t="s">
        <v>443</v>
      </c>
    </row>
    <row r="9" spans="1:5" x14ac:dyDescent="0.2">
      <c r="A9" s="408" t="s">
        <v>468</v>
      </c>
      <c r="B9" s="594"/>
      <c r="C9" s="594"/>
      <c r="D9" s="594"/>
      <c r="E9" s="596"/>
    </row>
    <row r="10" spans="1:5" ht="13.5" thickBot="1" x14ac:dyDescent="0.25">
      <c r="A10" s="396" t="s">
        <v>467</v>
      </c>
      <c r="B10" s="391"/>
      <c r="C10" s="391"/>
      <c r="D10" s="395" t="s">
        <v>428</v>
      </c>
      <c r="E10" s="389">
        <v>-1</v>
      </c>
    </row>
    <row r="11" spans="1:5" ht="13.5" thickTop="1" x14ac:dyDescent="0.2">
      <c r="A11" s="388"/>
      <c r="B11" s="391"/>
      <c r="C11" s="391"/>
      <c r="D11" s="399"/>
      <c r="E11" s="397"/>
    </row>
    <row r="12" spans="1:5" ht="26.25" thickBot="1" x14ac:dyDescent="0.25">
      <c r="A12" s="394" t="s">
        <v>466</v>
      </c>
      <c r="B12" s="404" t="s">
        <v>440</v>
      </c>
      <c r="C12" s="391"/>
      <c r="D12" s="404" t="s">
        <v>440</v>
      </c>
      <c r="E12" s="389">
        <v>-2</v>
      </c>
    </row>
    <row r="13" spans="1:5" ht="39.75" thickTop="1" thickBot="1" x14ac:dyDescent="0.25">
      <c r="A13" s="406" t="s">
        <v>465</v>
      </c>
      <c r="B13" s="402" t="s">
        <v>438</v>
      </c>
      <c r="C13" s="391"/>
      <c r="D13" s="405" t="s">
        <v>437</v>
      </c>
      <c r="E13" s="389">
        <v>-3</v>
      </c>
    </row>
    <row r="14" spans="1:5" ht="27" thickTop="1" thickBot="1" x14ac:dyDescent="0.25">
      <c r="A14" s="394" t="s">
        <v>464</v>
      </c>
      <c r="B14" s="405" t="s">
        <v>435</v>
      </c>
      <c r="C14" s="391"/>
      <c r="D14" s="399"/>
      <c r="E14" s="389">
        <v>-4</v>
      </c>
    </row>
    <row r="15" spans="1:5" ht="39.75" thickTop="1" thickBot="1" x14ac:dyDescent="0.25">
      <c r="A15" s="406" t="s">
        <v>463</v>
      </c>
      <c r="B15" s="393" t="s">
        <v>433</v>
      </c>
      <c r="C15" s="391"/>
      <c r="D15" s="404" t="s">
        <v>432</v>
      </c>
      <c r="E15" s="389">
        <v>-4</v>
      </c>
    </row>
    <row r="16" spans="1:5" ht="14.25" thickTop="1" thickBot="1" x14ac:dyDescent="0.25">
      <c r="A16" s="392" t="s">
        <v>462</v>
      </c>
      <c r="B16" s="399"/>
      <c r="C16" s="391"/>
      <c r="D16" s="402" t="s">
        <v>430</v>
      </c>
      <c r="E16" s="389">
        <v>-5</v>
      </c>
    </row>
    <row r="17" spans="1:5" ht="13.5" thickTop="1" x14ac:dyDescent="0.2">
      <c r="A17" s="388"/>
      <c r="B17" s="391"/>
      <c r="C17" s="391"/>
      <c r="D17" s="401"/>
      <c r="E17" s="397"/>
    </row>
    <row r="18" spans="1:5" x14ac:dyDescent="0.2">
      <c r="A18" s="398" t="s">
        <v>212</v>
      </c>
      <c r="B18" s="391"/>
      <c r="C18" s="391"/>
      <c r="D18" s="391"/>
      <c r="E18" s="397"/>
    </row>
    <row r="19" spans="1:5" ht="13.5" thickBot="1" x14ac:dyDescent="0.25">
      <c r="A19" s="396" t="s">
        <v>429</v>
      </c>
      <c r="B19" s="391"/>
      <c r="C19" s="391"/>
      <c r="D19" s="404" t="s">
        <v>428</v>
      </c>
      <c r="E19" s="389">
        <v>-6</v>
      </c>
    </row>
    <row r="20" spans="1:5" ht="27" thickTop="1" thickBot="1" x14ac:dyDescent="0.25">
      <c r="A20" s="406" t="s">
        <v>427</v>
      </c>
      <c r="B20" s="404" t="s">
        <v>426</v>
      </c>
      <c r="C20" s="391"/>
      <c r="D20" s="401"/>
      <c r="E20" s="389" t="s">
        <v>374</v>
      </c>
    </row>
    <row r="21" spans="1:5" ht="27" thickTop="1" thickBot="1" x14ac:dyDescent="0.25">
      <c r="A21" s="406" t="s">
        <v>425</v>
      </c>
      <c r="B21" s="402" t="s">
        <v>424</v>
      </c>
      <c r="C21" s="391"/>
      <c r="D21" s="404" t="s">
        <v>423</v>
      </c>
      <c r="E21" s="389" t="s">
        <v>370</v>
      </c>
    </row>
    <row r="22" spans="1:5" ht="14.25" thickTop="1" thickBot="1" x14ac:dyDescent="0.25">
      <c r="A22" s="392" t="s">
        <v>422</v>
      </c>
      <c r="B22" s="401"/>
      <c r="C22" s="391"/>
      <c r="D22" s="405">
        <v>0</v>
      </c>
      <c r="E22" s="389">
        <v>-7</v>
      </c>
    </row>
    <row r="23" spans="1:5" ht="13.5" thickTop="1" x14ac:dyDescent="0.2">
      <c r="A23" s="388"/>
      <c r="B23" s="391"/>
      <c r="C23" s="391"/>
      <c r="D23" s="399"/>
      <c r="E23" s="397"/>
    </row>
    <row r="24" spans="1:5" ht="13.5" thickBot="1" x14ac:dyDescent="0.25">
      <c r="A24" s="396" t="s">
        <v>461</v>
      </c>
      <c r="B24" s="391"/>
      <c r="C24" s="391"/>
      <c r="D24" s="395" t="s">
        <v>412</v>
      </c>
      <c r="E24" s="389">
        <v>-8</v>
      </c>
    </row>
    <row r="25" spans="1:5" ht="13.5" thickTop="1" x14ac:dyDescent="0.2">
      <c r="A25" s="388"/>
      <c r="B25" s="391"/>
      <c r="C25" s="391"/>
      <c r="D25" s="400"/>
      <c r="E25" s="397"/>
    </row>
    <row r="26" spans="1:5" ht="13.5" thickBot="1" x14ac:dyDescent="0.25">
      <c r="A26" s="396" t="s">
        <v>199</v>
      </c>
      <c r="B26" s="391"/>
      <c r="C26" s="391"/>
      <c r="D26" s="395" t="s">
        <v>408</v>
      </c>
      <c r="E26" s="389">
        <v>-7</v>
      </c>
    </row>
    <row r="27" spans="1:5" ht="14.25" thickTop="1" thickBot="1" x14ac:dyDescent="0.25">
      <c r="A27" s="403" t="s">
        <v>420</v>
      </c>
      <c r="B27" s="404" t="s">
        <v>419</v>
      </c>
      <c r="C27" s="391"/>
      <c r="D27" s="399"/>
      <c r="E27" s="389" t="s">
        <v>374</v>
      </c>
    </row>
    <row r="28" spans="1:5" ht="27" thickTop="1" thickBot="1" x14ac:dyDescent="0.25">
      <c r="A28" s="403" t="s">
        <v>418</v>
      </c>
      <c r="B28" s="402" t="s">
        <v>417</v>
      </c>
      <c r="C28" s="391"/>
      <c r="D28" s="395" t="s">
        <v>416</v>
      </c>
      <c r="E28" s="389" t="s">
        <v>415</v>
      </c>
    </row>
    <row r="29" spans="1:5" ht="14.25" thickTop="1" thickBot="1" x14ac:dyDescent="0.25">
      <c r="A29" s="396" t="s">
        <v>414</v>
      </c>
      <c r="B29" s="401"/>
      <c r="C29" s="391"/>
      <c r="D29" s="393">
        <v>0</v>
      </c>
      <c r="E29" s="389">
        <v>-7</v>
      </c>
    </row>
    <row r="30" spans="1:5" ht="13.5" thickTop="1" x14ac:dyDescent="0.2">
      <c r="A30" s="388"/>
      <c r="B30" s="391"/>
      <c r="C30" s="391"/>
      <c r="D30" s="400"/>
      <c r="E30" s="397"/>
    </row>
    <row r="31" spans="1:5" ht="13.5" thickBot="1" x14ac:dyDescent="0.25">
      <c r="A31" s="396" t="s">
        <v>460</v>
      </c>
      <c r="B31" s="391"/>
      <c r="C31" s="391"/>
      <c r="D31" s="395" t="s">
        <v>412</v>
      </c>
      <c r="E31" s="389">
        <v>-8</v>
      </c>
    </row>
    <row r="32" spans="1:5" ht="14.25" thickTop="1" thickBot="1" x14ac:dyDescent="0.25">
      <c r="A32" s="392" t="s">
        <v>451</v>
      </c>
      <c r="B32" s="391"/>
      <c r="C32" s="391"/>
      <c r="D32" s="393" t="s">
        <v>408</v>
      </c>
      <c r="E32" s="389">
        <v>-9</v>
      </c>
    </row>
    <row r="33" spans="1:5" ht="13.5" thickTop="1" x14ac:dyDescent="0.2">
      <c r="A33" s="388"/>
      <c r="B33" s="391"/>
      <c r="C33" s="391"/>
      <c r="D33" s="399"/>
      <c r="E33" s="397"/>
    </row>
    <row r="34" spans="1:5" x14ac:dyDescent="0.2">
      <c r="A34" s="398" t="s">
        <v>190</v>
      </c>
      <c r="B34" s="391"/>
      <c r="C34" s="391"/>
      <c r="D34" s="391"/>
      <c r="E34" s="397"/>
    </row>
    <row r="35" spans="1:5" ht="13.5" thickBot="1" x14ac:dyDescent="0.25">
      <c r="A35" s="396" t="s">
        <v>351</v>
      </c>
      <c r="B35" s="391"/>
      <c r="C35" s="391"/>
      <c r="D35" s="395" t="s">
        <v>408</v>
      </c>
      <c r="E35" s="389">
        <v>-5</v>
      </c>
    </row>
    <row r="36" spans="1:5" ht="27" thickTop="1" thickBot="1" x14ac:dyDescent="0.25">
      <c r="A36" s="394" t="s">
        <v>459</v>
      </c>
      <c r="B36" s="391"/>
      <c r="C36" s="391"/>
      <c r="D36" s="393" t="s">
        <v>408</v>
      </c>
      <c r="E36" s="389">
        <v>-10</v>
      </c>
    </row>
    <row r="37" spans="1:5" ht="14.25" thickTop="1" thickBot="1" x14ac:dyDescent="0.25">
      <c r="A37" s="392" t="s">
        <v>458</v>
      </c>
      <c r="B37" s="391"/>
      <c r="C37" s="391"/>
      <c r="D37" s="390" t="s">
        <v>408</v>
      </c>
      <c r="E37" s="397"/>
    </row>
    <row r="38" spans="1:5" ht="13.5" thickTop="1" x14ac:dyDescent="0.2">
      <c r="A38" s="593"/>
      <c r="B38" s="594"/>
      <c r="C38" s="594"/>
      <c r="D38" s="594"/>
      <c r="E38" s="595"/>
    </row>
    <row r="39" spans="1:5" x14ac:dyDescent="0.2">
      <c r="A39" s="593"/>
      <c r="B39" s="594"/>
      <c r="C39" s="594"/>
      <c r="D39" s="594"/>
      <c r="E39" s="595"/>
    </row>
    <row r="40" spans="1:5" x14ac:dyDescent="0.2">
      <c r="A40" s="593"/>
      <c r="B40" s="594"/>
      <c r="C40" s="594"/>
      <c r="D40" s="594"/>
      <c r="E40" s="595"/>
    </row>
    <row r="41" spans="1:5" x14ac:dyDescent="0.2">
      <c r="A41" s="593"/>
      <c r="B41" s="594"/>
      <c r="C41" s="594"/>
      <c r="D41" s="594"/>
      <c r="E41" s="595"/>
    </row>
    <row r="42" spans="1:5" x14ac:dyDescent="0.2">
      <c r="A42" s="593"/>
      <c r="B42" s="594"/>
      <c r="C42" s="594"/>
      <c r="D42" s="594"/>
      <c r="E42" s="595"/>
    </row>
  </sheetData>
  <mergeCells count="12">
    <mergeCell ref="A1:E1"/>
    <mergeCell ref="C2:D2"/>
    <mergeCell ref="A3:E3"/>
    <mergeCell ref="C4:D4"/>
    <mergeCell ref="A38:A42"/>
    <mergeCell ref="B38:B42"/>
    <mergeCell ref="C38:D42"/>
    <mergeCell ref="E38:E42"/>
    <mergeCell ref="B8:B9"/>
    <mergeCell ref="C8:C9"/>
    <mergeCell ref="D8:D9"/>
    <mergeCell ref="E8:E9"/>
  </mergeCells>
  <pageMargins left="0.25" right="0.25"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C15C4-FC70-4790-9DB9-6922BDD3B4DC}">
  <dimension ref="A1:E39"/>
  <sheetViews>
    <sheetView workbookViewId="0">
      <selection activeCell="A5" sqref="A5:E5"/>
    </sheetView>
  </sheetViews>
  <sheetFormatPr defaultColWidth="8.85546875" defaultRowHeight="12.75" x14ac:dyDescent="0.2"/>
  <cols>
    <col min="1" max="1" width="80.140625" style="387" customWidth="1"/>
    <col min="2" max="2" width="9.42578125" style="169" customWidth="1"/>
    <col min="3" max="3" width="2.28515625" style="169" customWidth="1"/>
    <col min="4" max="4" width="12.28515625" style="169" customWidth="1"/>
    <col min="5" max="16384" width="8.85546875" style="169"/>
  </cols>
  <sheetData>
    <row r="1" spans="1:5" s="411" customFormat="1" ht="54.6" customHeight="1" x14ac:dyDescent="0.25">
      <c r="A1" s="589" t="s">
        <v>494</v>
      </c>
      <c r="B1" s="589"/>
      <c r="C1" s="589"/>
      <c r="D1" s="589"/>
      <c r="E1" s="418"/>
    </row>
    <row r="2" spans="1:5" s="411" customFormat="1" ht="18" x14ac:dyDescent="0.25">
      <c r="A2" s="413"/>
      <c r="B2" s="412"/>
      <c r="C2" s="412"/>
      <c r="D2" s="412"/>
      <c r="E2" s="413"/>
    </row>
    <row r="3" spans="1:5" s="411" customFormat="1" ht="18" x14ac:dyDescent="0.25">
      <c r="A3" s="591" t="s">
        <v>493</v>
      </c>
      <c r="B3" s="591"/>
      <c r="C3" s="591"/>
      <c r="D3" s="591"/>
      <c r="E3" s="591"/>
    </row>
    <row r="4" spans="1:5" x14ac:dyDescent="0.2">
      <c r="A4" s="389"/>
      <c r="B4" s="389"/>
      <c r="C4" s="389"/>
      <c r="D4" s="389"/>
      <c r="E4" s="389"/>
    </row>
    <row r="5" spans="1:5" x14ac:dyDescent="0.2">
      <c r="A5" s="410" t="s">
        <v>446</v>
      </c>
      <c r="B5" s="391"/>
      <c r="C5" s="391"/>
      <c r="D5" s="391"/>
      <c r="E5" s="388"/>
    </row>
    <row r="6" spans="1:5" x14ac:dyDescent="0.2">
      <c r="A6" s="409" t="s">
        <v>445</v>
      </c>
      <c r="B6" s="391"/>
      <c r="C6" s="391"/>
      <c r="D6" s="391"/>
      <c r="E6" s="388"/>
    </row>
    <row r="7" spans="1:5" x14ac:dyDescent="0.2">
      <c r="A7" s="388"/>
      <c r="B7" s="391"/>
      <c r="C7" s="391"/>
      <c r="D7" s="391"/>
      <c r="E7" s="388"/>
    </row>
    <row r="8" spans="1:5" x14ac:dyDescent="0.2">
      <c r="A8" s="398" t="s">
        <v>469</v>
      </c>
      <c r="B8" s="594"/>
      <c r="C8" s="594"/>
      <c r="D8" s="594"/>
      <c r="E8" s="593"/>
    </row>
    <row r="9" spans="1:5" x14ac:dyDescent="0.2">
      <c r="A9" s="408" t="s">
        <v>468</v>
      </c>
      <c r="B9" s="594"/>
      <c r="C9" s="594"/>
      <c r="D9" s="594"/>
      <c r="E9" s="593"/>
    </row>
    <row r="10" spans="1:5" ht="13.5" thickBot="1" x14ac:dyDescent="0.25">
      <c r="A10" s="396" t="s">
        <v>492</v>
      </c>
      <c r="B10" s="391"/>
      <c r="C10" s="391"/>
      <c r="D10" s="395" t="s">
        <v>428</v>
      </c>
      <c r="E10" s="388"/>
    </row>
    <row r="11" spans="1:5" ht="13.5" thickTop="1" x14ac:dyDescent="0.2">
      <c r="A11" s="388"/>
      <c r="B11" s="391"/>
      <c r="C11" s="391"/>
      <c r="D11" s="391"/>
      <c r="E11" s="388"/>
    </row>
    <row r="12" spans="1:5" ht="26.25" thickBot="1" x14ac:dyDescent="0.25">
      <c r="A12" s="394" t="s">
        <v>491</v>
      </c>
      <c r="B12" s="404" t="s">
        <v>490</v>
      </c>
      <c r="C12" s="391"/>
      <c r="D12" s="404" t="s">
        <v>440</v>
      </c>
      <c r="E12" s="388"/>
    </row>
    <row r="13" spans="1:5" ht="27" thickTop="1" thickBot="1" x14ac:dyDescent="0.25">
      <c r="A13" s="406" t="s">
        <v>489</v>
      </c>
      <c r="B13" s="404" t="s">
        <v>438</v>
      </c>
      <c r="C13" s="391"/>
      <c r="D13" s="395" t="s">
        <v>437</v>
      </c>
      <c r="E13" s="388"/>
    </row>
    <row r="14" spans="1:5" ht="27" thickTop="1" thickBot="1" x14ac:dyDescent="0.25">
      <c r="A14" s="394" t="s">
        <v>488</v>
      </c>
      <c r="B14" s="395" t="s">
        <v>435</v>
      </c>
      <c r="C14" s="391"/>
      <c r="D14" s="391"/>
      <c r="E14" s="388"/>
    </row>
    <row r="15" spans="1:5" ht="27" thickTop="1" thickBot="1" x14ac:dyDescent="0.25">
      <c r="A15" s="406" t="s">
        <v>487</v>
      </c>
      <c r="B15" s="395" t="s">
        <v>433</v>
      </c>
      <c r="C15" s="391"/>
      <c r="D15" s="404" t="s">
        <v>486</v>
      </c>
      <c r="E15" s="388"/>
    </row>
    <row r="16" spans="1:5" ht="27" thickTop="1" thickBot="1" x14ac:dyDescent="0.25">
      <c r="A16" s="394" t="s">
        <v>485</v>
      </c>
      <c r="B16" s="391"/>
      <c r="C16" s="391"/>
      <c r="D16" s="404" t="s">
        <v>484</v>
      </c>
      <c r="E16" s="388"/>
    </row>
    <row r="17" spans="1:5" ht="14.25" thickTop="1" thickBot="1" x14ac:dyDescent="0.25">
      <c r="A17" s="392" t="s">
        <v>483</v>
      </c>
      <c r="B17" s="391"/>
      <c r="C17" s="391"/>
      <c r="D17" s="404" t="s">
        <v>482</v>
      </c>
      <c r="E17" s="388"/>
    </row>
    <row r="18" spans="1:5" ht="13.5" thickTop="1" x14ac:dyDescent="0.2">
      <c r="A18" s="388"/>
      <c r="B18" s="391"/>
      <c r="C18" s="391"/>
      <c r="D18" s="391"/>
      <c r="E18" s="388"/>
    </row>
    <row r="19" spans="1:5" x14ac:dyDescent="0.2">
      <c r="A19" s="398" t="s">
        <v>212</v>
      </c>
      <c r="B19" s="391"/>
      <c r="C19" s="391"/>
      <c r="D19" s="391"/>
      <c r="E19" s="388"/>
    </row>
    <row r="20" spans="1:5" ht="13.5" thickBot="1" x14ac:dyDescent="0.25">
      <c r="A20" s="396" t="s">
        <v>429</v>
      </c>
      <c r="B20" s="391"/>
      <c r="C20" s="391"/>
      <c r="D20" s="404" t="s">
        <v>428</v>
      </c>
      <c r="E20" s="388"/>
    </row>
    <row r="21" spans="1:5" ht="14.25" thickTop="1" thickBot="1" x14ac:dyDescent="0.25">
      <c r="A21" s="406" t="s">
        <v>427</v>
      </c>
      <c r="B21" s="404" t="s">
        <v>426</v>
      </c>
      <c r="C21" s="391"/>
      <c r="D21" s="391"/>
      <c r="E21" s="388"/>
    </row>
    <row r="22" spans="1:5" ht="27" thickTop="1" thickBot="1" x14ac:dyDescent="0.25">
      <c r="A22" s="406" t="s">
        <v>481</v>
      </c>
      <c r="B22" s="404" t="s">
        <v>424</v>
      </c>
      <c r="C22" s="391"/>
      <c r="D22" s="404" t="s">
        <v>480</v>
      </c>
      <c r="E22" s="388"/>
    </row>
    <row r="23" spans="1:5" ht="14.25" thickTop="1" thickBot="1" x14ac:dyDescent="0.25">
      <c r="A23" s="392" t="s">
        <v>479</v>
      </c>
      <c r="B23" s="391"/>
      <c r="C23" s="391"/>
      <c r="D23" s="395" t="s">
        <v>408</v>
      </c>
      <c r="E23" s="388"/>
    </row>
    <row r="24" spans="1:5" ht="13.5" thickTop="1" x14ac:dyDescent="0.2">
      <c r="A24" s="388"/>
      <c r="B24" s="391"/>
      <c r="C24" s="391"/>
      <c r="D24" s="391"/>
      <c r="E24" s="388"/>
    </row>
    <row r="25" spans="1:5" ht="13.5" thickBot="1" x14ac:dyDescent="0.25">
      <c r="A25" s="396" t="s">
        <v>478</v>
      </c>
      <c r="B25" s="391"/>
      <c r="C25" s="391"/>
      <c r="D25" s="395" t="s">
        <v>412</v>
      </c>
      <c r="E25" s="388"/>
    </row>
    <row r="26" spans="1:5" ht="14.25" thickTop="1" thickBot="1" x14ac:dyDescent="0.25">
      <c r="A26" s="388"/>
      <c r="B26" s="391"/>
      <c r="C26" s="391"/>
      <c r="D26" s="417"/>
      <c r="E26" s="388"/>
    </row>
    <row r="27" spans="1:5" ht="14.25" thickTop="1" thickBot="1" x14ac:dyDescent="0.25">
      <c r="A27" s="396" t="s">
        <v>199</v>
      </c>
      <c r="B27" s="391"/>
      <c r="C27" s="391"/>
      <c r="D27" s="395" t="s">
        <v>408</v>
      </c>
      <c r="E27" s="388"/>
    </row>
    <row r="28" spans="1:5" ht="14.25" thickTop="1" thickBot="1" x14ac:dyDescent="0.25">
      <c r="A28" s="394" t="s">
        <v>420</v>
      </c>
      <c r="B28" s="404" t="s">
        <v>419</v>
      </c>
      <c r="C28" s="391"/>
      <c r="D28" s="391"/>
      <c r="E28" s="388"/>
    </row>
    <row r="29" spans="1:5" ht="14.25" thickTop="1" thickBot="1" x14ac:dyDescent="0.25">
      <c r="A29" s="394" t="s">
        <v>477</v>
      </c>
      <c r="B29" s="404" t="s">
        <v>417</v>
      </c>
      <c r="C29" s="391"/>
      <c r="D29" s="395" t="s">
        <v>416</v>
      </c>
      <c r="E29" s="388"/>
    </row>
    <row r="30" spans="1:5" ht="14.25" thickTop="1" thickBot="1" x14ac:dyDescent="0.25">
      <c r="A30" s="396" t="s">
        <v>414</v>
      </c>
      <c r="B30" s="391"/>
      <c r="C30" s="391"/>
      <c r="D30" s="395" t="s">
        <v>408</v>
      </c>
      <c r="E30" s="388"/>
    </row>
    <row r="31" spans="1:5" ht="14.25" thickTop="1" thickBot="1" x14ac:dyDescent="0.25">
      <c r="A31" s="388"/>
      <c r="B31" s="391"/>
      <c r="C31" s="391"/>
      <c r="D31" s="416"/>
      <c r="E31" s="388"/>
    </row>
    <row r="32" spans="1:5" ht="14.25" thickTop="1" thickBot="1" x14ac:dyDescent="0.25">
      <c r="A32" s="396" t="s">
        <v>476</v>
      </c>
      <c r="B32" s="391"/>
      <c r="C32" s="391"/>
      <c r="D32" s="395" t="s">
        <v>412</v>
      </c>
      <c r="E32" s="388"/>
    </row>
    <row r="33" spans="1:5" ht="14.25" thickTop="1" thickBot="1" x14ac:dyDescent="0.25">
      <c r="A33" s="392" t="s">
        <v>475</v>
      </c>
      <c r="B33" s="391"/>
      <c r="C33" s="391"/>
      <c r="D33" s="395" t="s">
        <v>408</v>
      </c>
      <c r="E33" s="388"/>
    </row>
    <row r="34" spans="1:5" ht="13.5" thickTop="1" x14ac:dyDescent="0.2">
      <c r="A34" s="388"/>
      <c r="B34" s="391"/>
      <c r="C34" s="391"/>
      <c r="D34" s="391"/>
      <c r="E34" s="388"/>
    </row>
    <row r="35" spans="1:5" x14ac:dyDescent="0.2">
      <c r="A35" s="398" t="s">
        <v>474</v>
      </c>
      <c r="B35" s="391"/>
      <c r="C35" s="391"/>
      <c r="D35" s="391"/>
      <c r="E35" s="388"/>
    </row>
    <row r="36" spans="1:5" x14ac:dyDescent="0.2">
      <c r="A36" s="396" t="s">
        <v>351</v>
      </c>
      <c r="B36" s="391"/>
      <c r="C36" s="391"/>
      <c r="D36" s="415" t="s">
        <v>408</v>
      </c>
      <c r="E36" s="388"/>
    </row>
    <row r="37" spans="1:5" ht="26.25" thickBot="1" x14ac:dyDescent="0.25">
      <c r="A37" s="394" t="s">
        <v>473</v>
      </c>
      <c r="B37" s="391"/>
      <c r="C37" s="391"/>
      <c r="D37" s="395" t="s">
        <v>408</v>
      </c>
      <c r="E37" s="388"/>
    </row>
    <row r="38" spans="1:5" ht="14.25" thickTop="1" thickBot="1" x14ac:dyDescent="0.25">
      <c r="A38" s="392" t="s">
        <v>472</v>
      </c>
      <c r="B38" s="391"/>
      <c r="C38" s="391"/>
      <c r="D38" s="414" t="s">
        <v>408</v>
      </c>
      <c r="E38" s="388"/>
    </row>
    <row r="39" spans="1:5" ht="13.5" thickTop="1" x14ac:dyDescent="0.2">
      <c r="A39" s="388"/>
      <c r="B39" s="391"/>
      <c r="C39" s="391"/>
      <c r="D39" s="391"/>
      <c r="E39" s="388"/>
    </row>
  </sheetData>
  <mergeCells count="6">
    <mergeCell ref="A1:D1"/>
    <mergeCell ref="A3:E3"/>
    <mergeCell ref="B8:B9"/>
    <mergeCell ref="C8:C9"/>
    <mergeCell ref="D8:D9"/>
    <mergeCell ref="E8:E9"/>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39B5C-4B99-4CC0-B178-A421F30FEE5A}">
  <dimension ref="A1:E46"/>
  <sheetViews>
    <sheetView workbookViewId="0">
      <selection activeCell="A5" sqref="A5:E5"/>
    </sheetView>
  </sheetViews>
  <sheetFormatPr defaultColWidth="8.85546875" defaultRowHeight="12.75" x14ac:dyDescent="0.2"/>
  <cols>
    <col min="1" max="1" width="64.42578125" style="387" customWidth="1"/>
    <col min="2" max="2" width="8.42578125" style="169" customWidth="1"/>
    <col min="3" max="3" width="8" style="169" customWidth="1"/>
    <col min="4" max="4" width="12.28515625" style="169" customWidth="1"/>
    <col min="5" max="5" width="10.85546875" style="169" customWidth="1"/>
    <col min="6" max="16384" width="8.85546875" style="169"/>
  </cols>
  <sheetData>
    <row r="1" spans="1:5" s="411" customFormat="1" ht="54" customHeight="1" x14ac:dyDescent="0.25">
      <c r="A1" s="589" t="s">
        <v>526</v>
      </c>
      <c r="B1" s="591"/>
      <c r="C1" s="591"/>
      <c r="D1" s="591"/>
      <c r="E1" s="591"/>
    </row>
    <row r="2" spans="1:5" s="411" customFormat="1" ht="18" x14ac:dyDescent="0.25">
      <c r="A2" s="427" t="s">
        <v>525</v>
      </c>
      <c r="B2" s="412"/>
      <c r="C2" s="412"/>
      <c r="D2" s="412"/>
      <c r="E2" s="412"/>
    </row>
    <row r="3" spans="1:5" x14ac:dyDescent="0.2">
      <c r="A3" s="595"/>
      <c r="B3" s="595"/>
      <c r="C3" s="595"/>
      <c r="D3" s="595"/>
      <c r="E3" s="595"/>
    </row>
    <row r="4" spans="1:5" x14ac:dyDescent="0.2">
      <c r="A4" s="410" t="s">
        <v>446</v>
      </c>
      <c r="B4" s="397"/>
      <c r="C4" s="397"/>
      <c r="D4" s="397"/>
      <c r="E4" s="397"/>
    </row>
    <row r="5" spans="1:5" x14ac:dyDescent="0.2">
      <c r="A5" s="409" t="s">
        <v>445</v>
      </c>
      <c r="B5" s="397"/>
      <c r="C5" s="397"/>
      <c r="D5" s="397"/>
      <c r="E5" s="397"/>
    </row>
    <row r="6" spans="1:5" ht="25.5" x14ac:dyDescent="0.2">
      <c r="A6" s="420"/>
      <c r="B6" s="397"/>
      <c r="C6" s="419"/>
      <c r="D6" s="397"/>
      <c r="E6" s="407" t="s">
        <v>443</v>
      </c>
    </row>
    <row r="7" spans="1:5" x14ac:dyDescent="0.2">
      <c r="A7" s="426" t="s">
        <v>524</v>
      </c>
      <c r="B7" s="397"/>
      <c r="C7" s="419"/>
      <c r="D7" s="397"/>
      <c r="E7" s="419"/>
    </row>
    <row r="8" spans="1:5" x14ac:dyDescent="0.2">
      <c r="A8" s="392" t="s">
        <v>523</v>
      </c>
      <c r="B8" s="397"/>
      <c r="C8" s="419"/>
      <c r="D8" s="389" t="s">
        <v>408</v>
      </c>
      <c r="E8" s="389">
        <v>-1</v>
      </c>
    </row>
    <row r="9" spans="1:5" x14ac:dyDescent="0.2">
      <c r="A9" s="392" t="s">
        <v>522</v>
      </c>
      <c r="B9" s="397"/>
      <c r="C9" s="397"/>
      <c r="D9" s="594"/>
      <c r="E9" s="594"/>
    </row>
    <row r="10" spans="1:5" x14ac:dyDescent="0.2">
      <c r="A10" s="392" t="s">
        <v>521</v>
      </c>
      <c r="B10" s="389" t="s">
        <v>408</v>
      </c>
      <c r="C10" s="389">
        <v>-2</v>
      </c>
      <c r="D10" s="594"/>
      <c r="E10" s="594"/>
    </row>
    <row r="11" spans="1:5" ht="13.5" thickBot="1" x14ac:dyDescent="0.25">
      <c r="A11" s="392" t="s">
        <v>520</v>
      </c>
      <c r="B11" s="389" t="s">
        <v>408</v>
      </c>
      <c r="C11" s="419"/>
      <c r="D11" s="417"/>
      <c r="E11" s="389">
        <v>-3</v>
      </c>
    </row>
    <row r="12" spans="1:5" ht="13.5" thickTop="1" x14ac:dyDescent="0.2">
      <c r="A12" s="392" t="s">
        <v>519</v>
      </c>
      <c r="B12" s="389" t="s">
        <v>408</v>
      </c>
      <c r="C12" s="419"/>
      <c r="D12" s="389" t="s">
        <v>408</v>
      </c>
      <c r="E12" s="389">
        <v>-4</v>
      </c>
    </row>
    <row r="13" spans="1:5" x14ac:dyDescent="0.2">
      <c r="A13" s="603" t="s">
        <v>518</v>
      </c>
      <c r="B13" s="397"/>
      <c r="C13" s="600"/>
      <c r="D13" s="595"/>
      <c r="E13" s="397"/>
    </row>
    <row r="14" spans="1:5" ht="13.5" thickBot="1" x14ac:dyDescent="0.25">
      <c r="A14" s="603"/>
      <c r="B14" s="424" t="s">
        <v>408</v>
      </c>
      <c r="C14" s="600"/>
      <c r="D14" s="604"/>
      <c r="E14" s="389" t="s">
        <v>517</v>
      </c>
    </row>
    <row r="15" spans="1:5" ht="13.5" thickTop="1" x14ac:dyDescent="0.2">
      <c r="A15" s="406" t="s">
        <v>516</v>
      </c>
      <c r="B15" s="397"/>
      <c r="C15" s="600"/>
      <c r="D15" s="397"/>
      <c r="E15" s="397"/>
    </row>
    <row r="16" spans="1:5" ht="13.5" thickBot="1" x14ac:dyDescent="0.25">
      <c r="A16" s="406" t="s">
        <v>515</v>
      </c>
      <c r="B16" s="424" t="s">
        <v>408</v>
      </c>
      <c r="C16" s="600"/>
      <c r="D16" s="421" t="s">
        <v>408</v>
      </c>
      <c r="E16" s="389">
        <v>-6</v>
      </c>
    </row>
    <row r="17" spans="1:5" ht="14.25" thickTop="1" thickBot="1" x14ac:dyDescent="0.25">
      <c r="A17" s="394" t="s">
        <v>514</v>
      </c>
      <c r="B17" s="417"/>
      <c r="C17" s="419"/>
      <c r="D17" s="389" t="s">
        <v>408</v>
      </c>
      <c r="E17" s="389">
        <v>-7</v>
      </c>
    </row>
    <row r="18" spans="1:5" ht="14.25" thickTop="1" thickBot="1" x14ac:dyDescent="0.25">
      <c r="A18" s="406" t="s">
        <v>513</v>
      </c>
      <c r="B18" s="417"/>
      <c r="C18" s="419"/>
      <c r="D18" s="424" t="s">
        <v>408</v>
      </c>
      <c r="E18" s="389">
        <v>-8</v>
      </c>
    </row>
    <row r="19" spans="1:5" ht="14.25" thickTop="1" thickBot="1" x14ac:dyDescent="0.25">
      <c r="A19" s="425"/>
      <c r="B19" s="397"/>
      <c r="C19" s="419"/>
      <c r="D19" s="423"/>
      <c r="E19" s="397"/>
    </row>
    <row r="20" spans="1:5" ht="14.25" thickTop="1" thickBot="1" x14ac:dyDescent="0.25">
      <c r="A20" s="398" t="s">
        <v>512</v>
      </c>
      <c r="B20" s="397"/>
      <c r="C20" s="419"/>
      <c r="D20" s="423"/>
      <c r="E20" s="397"/>
    </row>
    <row r="21" spans="1:5" ht="13.5" thickTop="1" x14ac:dyDescent="0.2">
      <c r="A21" s="392" t="s">
        <v>511</v>
      </c>
      <c r="B21" s="397"/>
      <c r="C21" s="419"/>
      <c r="D21" s="389" t="s">
        <v>408</v>
      </c>
      <c r="E21" s="389">
        <v>-9</v>
      </c>
    </row>
    <row r="22" spans="1:5" x14ac:dyDescent="0.2">
      <c r="A22" s="392" t="s">
        <v>510</v>
      </c>
      <c r="B22" s="397"/>
      <c r="C22" s="419"/>
      <c r="D22" s="389" t="s">
        <v>408</v>
      </c>
      <c r="E22" s="389">
        <v>-10</v>
      </c>
    </row>
    <row r="23" spans="1:5" x14ac:dyDescent="0.2">
      <c r="A23" s="392" t="s">
        <v>509</v>
      </c>
      <c r="B23" s="600"/>
      <c r="C23" s="397"/>
      <c r="D23" s="397"/>
      <c r="E23" s="599">
        <v>-7</v>
      </c>
    </row>
    <row r="24" spans="1:5" ht="13.5" thickBot="1" x14ac:dyDescent="0.25">
      <c r="A24" s="392" t="s">
        <v>502</v>
      </c>
      <c r="B24" s="600"/>
      <c r="C24" s="389" t="s">
        <v>408</v>
      </c>
      <c r="D24" s="424">
        <v>-11</v>
      </c>
      <c r="E24" s="599"/>
    </row>
    <row r="25" spans="1:5" ht="14.25" thickTop="1" thickBot="1" x14ac:dyDescent="0.25">
      <c r="A25" s="406" t="s">
        <v>508</v>
      </c>
      <c r="B25" s="423"/>
      <c r="C25" s="419"/>
      <c r="D25" s="389" t="s">
        <v>408</v>
      </c>
      <c r="E25" s="389">
        <v>-12</v>
      </c>
    </row>
    <row r="26" spans="1:5" ht="13.5" thickTop="1" x14ac:dyDescent="0.2">
      <c r="A26" s="406" t="s">
        <v>507</v>
      </c>
      <c r="B26" s="397"/>
      <c r="C26" s="397"/>
      <c r="D26" s="601" t="s">
        <v>480</v>
      </c>
      <c r="E26" s="599" t="s">
        <v>506</v>
      </c>
    </row>
    <row r="27" spans="1:5" ht="13.5" thickBot="1" x14ac:dyDescent="0.25">
      <c r="A27" s="406" t="s">
        <v>505</v>
      </c>
      <c r="B27" s="424" t="s">
        <v>412</v>
      </c>
      <c r="C27" s="389">
        <v>-13</v>
      </c>
      <c r="D27" s="602"/>
      <c r="E27" s="599"/>
    </row>
    <row r="28" spans="1:5" ht="14.25" thickTop="1" thickBot="1" x14ac:dyDescent="0.25">
      <c r="A28" s="392" t="s">
        <v>199</v>
      </c>
      <c r="B28" s="397"/>
      <c r="C28" s="419"/>
      <c r="D28" s="421" t="s">
        <v>408</v>
      </c>
      <c r="E28" s="389">
        <v>-12</v>
      </c>
    </row>
    <row r="29" spans="1:5" ht="13.5" thickTop="1" x14ac:dyDescent="0.2">
      <c r="A29" s="392" t="s">
        <v>504</v>
      </c>
      <c r="B29" s="397"/>
      <c r="C29" s="419"/>
      <c r="D29" s="389" t="s">
        <v>408</v>
      </c>
      <c r="E29" s="389">
        <v>-10</v>
      </c>
    </row>
    <row r="30" spans="1:5" x14ac:dyDescent="0.2">
      <c r="A30" s="392" t="s">
        <v>503</v>
      </c>
      <c r="B30" s="600"/>
      <c r="C30" s="397"/>
      <c r="D30" s="397"/>
      <c r="E30" s="599">
        <v>-9</v>
      </c>
    </row>
    <row r="31" spans="1:5" ht="13.5" thickBot="1" x14ac:dyDescent="0.25">
      <c r="A31" s="392" t="s">
        <v>502</v>
      </c>
      <c r="B31" s="600"/>
      <c r="C31" s="389" t="s">
        <v>408</v>
      </c>
      <c r="D31" s="421">
        <v>-11</v>
      </c>
      <c r="E31" s="599"/>
    </row>
    <row r="32" spans="1:5" ht="14.25" thickTop="1" thickBot="1" x14ac:dyDescent="0.25">
      <c r="A32" s="392" t="s">
        <v>414</v>
      </c>
      <c r="B32" s="397"/>
      <c r="C32" s="419"/>
      <c r="D32" s="421" t="s">
        <v>408</v>
      </c>
      <c r="E32" s="389">
        <v>-9</v>
      </c>
    </row>
    <row r="33" spans="1:5" ht="14.25" thickTop="1" thickBot="1" x14ac:dyDescent="0.25">
      <c r="A33" s="420"/>
      <c r="B33" s="397"/>
      <c r="C33" s="419"/>
      <c r="D33" s="417"/>
      <c r="E33" s="397"/>
    </row>
    <row r="34" spans="1:5" ht="14.25" thickTop="1" thickBot="1" x14ac:dyDescent="0.25">
      <c r="A34" s="394" t="s">
        <v>501</v>
      </c>
      <c r="B34" s="423"/>
      <c r="C34" s="419"/>
      <c r="D34" s="389" t="s">
        <v>412</v>
      </c>
      <c r="E34" s="389">
        <v>-13</v>
      </c>
    </row>
    <row r="35" spans="1:5" ht="14.25" thickTop="1" thickBot="1" x14ac:dyDescent="0.25">
      <c r="A35" s="394" t="s">
        <v>500</v>
      </c>
      <c r="B35" s="423"/>
      <c r="C35" s="419"/>
      <c r="D35" s="421" t="s">
        <v>408</v>
      </c>
      <c r="E35" s="389">
        <v>-14</v>
      </c>
    </row>
    <row r="36" spans="1:5" ht="14.25" thickTop="1" thickBot="1" x14ac:dyDescent="0.25">
      <c r="A36" s="420"/>
      <c r="B36" s="397"/>
      <c r="C36" s="419"/>
      <c r="D36" s="417"/>
      <c r="E36" s="397"/>
    </row>
    <row r="37" spans="1:5" ht="14.25" thickTop="1" thickBot="1" x14ac:dyDescent="0.25">
      <c r="A37" s="422" t="s">
        <v>499</v>
      </c>
      <c r="B37" s="397"/>
      <c r="C37" s="419"/>
      <c r="D37" s="417"/>
      <c r="E37" s="397"/>
    </row>
    <row r="38" spans="1:5" ht="14.25" thickTop="1" thickBot="1" x14ac:dyDescent="0.25">
      <c r="A38" s="392" t="s">
        <v>498</v>
      </c>
      <c r="B38" s="397"/>
      <c r="C38" s="419"/>
      <c r="D38" s="421" t="s">
        <v>408</v>
      </c>
      <c r="E38" s="389">
        <v>-8</v>
      </c>
    </row>
    <row r="39" spans="1:5" ht="13.5" thickTop="1" x14ac:dyDescent="0.2">
      <c r="A39" s="392" t="s">
        <v>497</v>
      </c>
      <c r="B39" s="397"/>
      <c r="C39" s="397"/>
      <c r="D39" s="597" t="s">
        <v>408</v>
      </c>
      <c r="E39" s="599">
        <v>-10</v>
      </c>
    </row>
    <row r="40" spans="1:5" ht="13.5" thickBot="1" x14ac:dyDescent="0.25">
      <c r="A40" s="392" t="s">
        <v>496</v>
      </c>
      <c r="B40" s="389" t="s">
        <v>408</v>
      </c>
      <c r="C40" s="389">
        <v>-15</v>
      </c>
      <c r="D40" s="598"/>
      <c r="E40" s="599"/>
    </row>
    <row r="41" spans="1:5" ht="13.5" thickTop="1" x14ac:dyDescent="0.2">
      <c r="A41" s="396" t="s">
        <v>495</v>
      </c>
      <c r="B41" s="397"/>
      <c r="C41" s="419"/>
      <c r="D41" s="389" t="s">
        <v>408</v>
      </c>
      <c r="E41" s="389">
        <v>-14</v>
      </c>
    </row>
    <row r="42" spans="1:5" x14ac:dyDescent="0.2">
      <c r="A42" s="420"/>
      <c r="B42" s="397"/>
      <c r="C42" s="419"/>
      <c r="D42" s="397"/>
      <c r="E42" s="397"/>
    </row>
    <row r="43" spans="1:5" x14ac:dyDescent="0.2">
      <c r="A43" s="396" t="s">
        <v>351</v>
      </c>
      <c r="B43" s="391"/>
      <c r="C43" s="391"/>
      <c r="D43" s="415" t="s">
        <v>408</v>
      </c>
      <c r="E43" s="389">
        <v>-6</v>
      </c>
    </row>
    <row r="44" spans="1:5" ht="26.25" thickBot="1" x14ac:dyDescent="0.25">
      <c r="A44" s="394" t="s">
        <v>473</v>
      </c>
      <c r="B44" s="391"/>
      <c r="C44" s="391"/>
      <c r="D44" s="395" t="s">
        <v>408</v>
      </c>
      <c r="E44" s="389">
        <v>-11</v>
      </c>
    </row>
    <row r="45" spans="1:5" ht="14.25" thickTop="1" thickBot="1" x14ac:dyDescent="0.25">
      <c r="A45" s="392" t="s">
        <v>472</v>
      </c>
      <c r="B45" s="391"/>
      <c r="C45" s="391"/>
      <c r="D45" s="414" t="s">
        <v>408</v>
      </c>
      <c r="E45" s="397"/>
    </row>
    <row r="46" spans="1:5" ht="13.5" thickTop="1" x14ac:dyDescent="0.2"/>
  </sheetData>
  <mergeCells count="16">
    <mergeCell ref="A1:E1"/>
    <mergeCell ref="A3:E3"/>
    <mergeCell ref="D9:D10"/>
    <mergeCell ref="E9:E10"/>
    <mergeCell ref="A13:A14"/>
    <mergeCell ref="C13:C14"/>
    <mergeCell ref="D13:D14"/>
    <mergeCell ref="D39:D40"/>
    <mergeCell ref="E39:E40"/>
    <mergeCell ref="C15:C16"/>
    <mergeCell ref="B23:B24"/>
    <mergeCell ref="E23:E24"/>
    <mergeCell ref="D26:D27"/>
    <mergeCell ref="E26:E27"/>
    <mergeCell ref="B30:B31"/>
    <mergeCell ref="E30:E31"/>
  </mergeCells>
  <pageMargins left="0.25" right="0.25"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743CF-DE92-4198-A09E-7E0404DF922C}">
  <dimension ref="A1:E47"/>
  <sheetViews>
    <sheetView workbookViewId="0">
      <selection activeCell="A5" sqref="A5:E5"/>
    </sheetView>
  </sheetViews>
  <sheetFormatPr defaultColWidth="8.85546875" defaultRowHeight="12.75" x14ac:dyDescent="0.2"/>
  <cols>
    <col min="1" max="1" width="61.7109375" style="387" customWidth="1"/>
    <col min="2" max="2" width="9.42578125" style="169" customWidth="1"/>
    <col min="3" max="3" width="9.85546875" style="169" customWidth="1"/>
    <col min="4" max="4" width="12.28515625" style="169" customWidth="1"/>
    <col min="5" max="5" width="10.7109375" style="169" customWidth="1"/>
    <col min="6" max="16384" width="8.85546875" style="169"/>
  </cols>
  <sheetData>
    <row r="1" spans="1:5" ht="51" customHeight="1" x14ac:dyDescent="0.2">
      <c r="A1" s="589" t="s">
        <v>527</v>
      </c>
      <c r="B1" s="591"/>
      <c r="C1" s="591"/>
      <c r="D1" s="591"/>
      <c r="E1" s="591"/>
    </row>
    <row r="2" spans="1:5" ht="18" x14ac:dyDescent="0.2">
      <c r="A2" s="427"/>
      <c r="B2" s="428"/>
      <c r="C2" s="428"/>
      <c r="D2" s="428"/>
      <c r="E2" s="428"/>
    </row>
    <row r="3" spans="1:5" ht="18" x14ac:dyDescent="0.2">
      <c r="A3" s="427" t="s">
        <v>525</v>
      </c>
      <c r="B3" s="412"/>
      <c r="C3" s="412"/>
      <c r="D3" s="412"/>
      <c r="E3" s="412"/>
    </row>
    <row r="4" spans="1:5" ht="18" x14ac:dyDescent="0.2">
      <c r="A4" s="427"/>
      <c r="B4" s="412"/>
      <c r="C4" s="412"/>
      <c r="D4" s="412"/>
      <c r="E4" s="412"/>
    </row>
    <row r="5" spans="1:5" ht="18" x14ac:dyDescent="0.2">
      <c r="A5" s="410" t="s">
        <v>446</v>
      </c>
      <c r="B5" s="412"/>
      <c r="C5" s="412"/>
      <c r="D5" s="412"/>
      <c r="E5" s="412"/>
    </row>
    <row r="6" spans="1:5" ht="18" x14ac:dyDescent="0.2">
      <c r="A6" s="409" t="s">
        <v>445</v>
      </c>
      <c r="B6" s="412"/>
      <c r="C6" s="412"/>
      <c r="D6" s="412"/>
      <c r="E6" s="412"/>
    </row>
    <row r="7" spans="1:5" ht="25.5" x14ac:dyDescent="0.2">
      <c r="A7" s="420"/>
      <c r="B7" s="397"/>
      <c r="C7" s="419"/>
      <c r="D7" s="397"/>
      <c r="E7" s="407" t="s">
        <v>443</v>
      </c>
    </row>
    <row r="8" spans="1:5" x14ac:dyDescent="0.2">
      <c r="A8" s="426" t="s">
        <v>524</v>
      </c>
      <c r="B8" s="397"/>
      <c r="C8" s="419"/>
      <c r="D8" s="397"/>
      <c r="E8" s="419"/>
    </row>
    <row r="9" spans="1:5" x14ac:dyDescent="0.2">
      <c r="A9" s="392" t="s">
        <v>523</v>
      </c>
      <c r="B9" s="397"/>
      <c r="C9" s="419"/>
      <c r="D9" s="389" t="s">
        <v>408</v>
      </c>
      <c r="E9" s="389">
        <v>-1</v>
      </c>
    </row>
    <row r="10" spans="1:5" x14ac:dyDescent="0.2">
      <c r="A10" s="392" t="s">
        <v>522</v>
      </c>
      <c r="B10" s="397"/>
      <c r="C10" s="397"/>
      <c r="D10" s="594"/>
      <c r="E10" s="594"/>
    </row>
    <row r="11" spans="1:5" x14ac:dyDescent="0.2">
      <c r="A11" s="392" t="s">
        <v>521</v>
      </c>
      <c r="B11" s="389" t="s">
        <v>408</v>
      </c>
      <c r="C11" s="389">
        <v>-2</v>
      </c>
      <c r="D11" s="594"/>
      <c r="E11" s="594"/>
    </row>
    <row r="12" spans="1:5" ht="13.5" thickBot="1" x14ac:dyDescent="0.25">
      <c r="A12" s="392" t="s">
        <v>520</v>
      </c>
      <c r="B12" s="389" t="s">
        <v>408</v>
      </c>
      <c r="C12" s="419"/>
      <c r="D12" s="417"/>
      <c r="E12" s="389">
        <v>-3</v>
      </c>
    </row>
    <row r="13" spans="1:5" ht="13.5" thickTop="1" x14ac:dyDescent="0.2">
      <c r="A13" s="392" t="s">
        <v>519</v>
      </c>
      <c r="B13" s="389" t="s">
        <v>408</v>
      </c>
      <c r="C13" s="419"/>
      <c r="D13" s="389" t="s">
        <v>408</v>
      </c>
      <c r="E13" s="389">
        <v>-4</v>
      </c>
    </row>
    <row r="14" spans="1:5" x14ac:dyDescent="0.2">
      <c r="A14" s="603" t="s">
        <v>518</v>
      </c>
      <c r="B14" s="397"/>
      <c r="C14" s="600"/>
      <c r="D14" s="595"/>
      <c r="E14" s="397"/>
    </row>
    <row r="15" spans="1:5" ht="13.5" thickBot="1" x14ac:dyDescent="0.25">
      <c r="A15" s="603"/>
      <c r="B15" s="424" t="s">
        <v>408</v>
      </c>
      <c r="C15" s="600"/>
      <c r="D15" s="604"/>
      <c r="E15" s="389" t="s">
        <v>517</v>
      </c>
    </row>
    <row r="16" spans="1:5" ht="13.5" thickTop="1" x14ac:dyDescent="0.2">
      <c r="A16" s="406" t="s">
        <v>516</v>
      </c>
      <c r="B16" s="397"/>
      <c r="C16" s="600"/>
      <c r="D16" s="397"/>
      <c r="E16" s="397"/>
    </row>
    <row r="17" spans="1:5" ht="13.5" thickBot="1" x14ac:dyDescent="0.25">
      <c r="A17" s="406" t="s">
        <v>515</v>
      </c>
      <c r="B17" s="424" t="s">
        <v>408</v>
      </c>
      <c r="C17" s="600"/>
      <c r="D17" s="421" t="s">
        <v>408</v>
      </c>
      <c r="E17" s="389">
        <v>-6</v>
      </c>
    </row>
    <row r="18" spans="1:5" ht="14.25" thickTop="1" thickBot="1" x14ac:dyDescent="0.25">
      <c r="A18" s="394" t="s">
        <v>514</v>
      </c>
      <c r="B18" s="417"/>
      <c r="C18" s="419"/>
      <c r="D18" s="389" t="s">
        <v>408</v>
      </c>
      <c r="E18" s="389">
        <v>-7</v>
      </c>
    </row>
    <row r="19" spans="1:5" ht="14.25" thickTop="1" thickBot="1" x14ac:dyDescent="0.25">
      <c r="A19" s="406" t="s">
        <v>513</v>
      </c>
      <c r="B19" s="417"/>
      <c r="C19" s="419"/>
      <c r="D19" s="424" t="s">
        <v>408</v>
      </c>
      <c r="E19" s="389">
        <v>-8</v>
      </c>
    </row>
    <row r="20" spans="1:5" ht="14.25" thickTop="1" thickBot="1" x14ac:dyDescent="0.25">
      <c r="A20" s="425"/>
      <c r="B20" s="397"/>
      <c r="C20" s="419"/>
      <c r="D20" s="423"/>
      <c r="E20" s="397"/>
    </row>
    <row r="21" spans="1:5" ht="14.25" thickTop="1" thickBot="1" x14ac:dyDescent="0.25">
      <c r="A21" s="398" t="s">
        <v>512</v>
      </c>
      <c r="B21" s="397"/>
      <c r="C21" s="419"/>
      <c r="D21" s="423"/>
      <c r="E21" s="397"/>
    </row>
    <row r="22" spans="1:5" ht="13.5" thickTop="1" x14ac:dyDescent="0.2">
      <c r="A22" s="392" t="s">
        <v>511</v>
      </c>
      <c r="B22" s="397"/>
      <c r="C22" s="419"/>
      <c r="D22" s="389" t="s">
        <v>408</v>
      </c>
      <c r="E22" s="389">
        <v>-9</v>
      </c>
    </row>
    <row r="23" spans="1:5" x14ac:dyDescent="0.2">
      <c r="A23" s="392" t="s">
        <v>510</v>
      </c>
      <c r="B23" s="397"/>
      <c r="C23" s="419"/>
      <c r="D23" s="389" t="s">
        <v>408</v>
      </c>
      <c r="E23" s="389">
        <v>-10</v>
      </c>
    </row>
    <row r="24" spans="1:5" x14ac:dyDescent="0.2">
      <c r="A24" s="392" t="s">
        <v>509</v>
      </c>
      <c r="B24" s="600"/>
      <c r="C24" s="397"/>
      <c r="D24" s="397"/>
      <c r="E24" s="599">
        <v>-7</v>
      </c>
    </row>
    <row r="25" spans="1:5" ht="13.5" thickBot="1" x14ac:dyDescent="0.25">
      <c r="A25" s="392" t="s">
        <v>502</v>
      </c>
      <c r="B25" s="600"/>
      <c r="C25" s="389" t="s">
        <v>408</v>
      </c>
      <c r="D25" s="424">
        <v>-11</v>
      </c>
      <c r="E25" s="599"/>
    </row>
    <row r="26" spans="1:5" ht="14.25" thickTop="1" thickBot="1" x14ac:dyDescent="0.25">
      <c r="A26" s="406" t="s">
        <v>508</v>
      </c>
      <c r="B26" s="423"/>
      <c r="C26" s="419"/>
      <c r="D26" s="389" t="s">
        <v>408</v>
      </c>
      <c r="E26" s="389">
        <v>-12</v>
      </c>
    </row>
    <row r="27" spans="1:5" ht="13.5" thickTop="1" x14ac:dyDescent="0.2">
      <c r="A27" s="406" t="s">
        <v>507</v>
      </c>
      <c r="B27" s="397"/>
      <c r="C27" s="397"/>
      <c r="D27" s="601" t="s">
        <v>480</v>
      </c>
      <c r="E27" s="599" t="s">
        <v>506</v>
      </c>
    </row>
    <row r="28" spans="1:5" ht="13.5" thickBot="1" x14ac:dyDescent="0.25">
      <c r="A28" s="406" t="s">
        <v>505</v>
      </c>
      <c r="B28" s="424" t="s">
        <v>412</v>
      </c>
      <c r="C28" s="389">
        <v>-13</v>
      </c>
      <c r="D28" s="602"/>
      <c r="E28" s="599"/>
    </row>
    <row r="29" spans="1:5" ht="14.25" thickTop="1" thickBot="1" x14ac:dyDescent="0.25">
      <c r="A29" s="392" t="s">
        <v>199</v>
      </c>
      <c r="B29" s="397"/>
      <c r="C29" s="419"/>
      <c r="D29" s="421" t="s">
        <v>408</v>
      </c>
      <c r="E29" s="389">
        <v>-12</v>
      </c>
    </row>
    <row r="30" spans="1:5" ht="13.5" thickTop="1" x14ac:dyDescent="0.2">
      <c r="A30" s="392" t="s">
        <v>504</v>
      </c>
      <c r="B30" s="397"/>
      <c r="C30" s="419"/>
      <c r="D30" s="389" t="s">
        <v>408</v>
      </c>
      <c r="E30" s="389">
        <v>-10</v>
      </c>
    </row>
    <row r="31" spans="1:5" x14ac:dyDescent="0.2">
      <c r="A31" s="392" t="s">
        <v>503</v>
      </c>
      <c r="B31" s="600"/>
      <c r="C31" s="397"/>
      <c r="D31" s="397"/>
      <c r="E31" s="599">
        <v>-9</v>
      </c>
    </row>
    <row r="32" spans="1:5" ht="13.5" thickBot="1" x14ac:dyDescent="0.25">
      <c r="A32" s="392" t="s">
        <v>502</v>
      </c>
      <c r="B32" s="600"/>
      <c r="C32" s="389" t="s">
        <v>408</v>
      </c>
      <c r="D32" s="421">
        <v>-11</v>
      </c>
      <c r="E32" s="599"/>
    </row>
    <row r="33" spans="1:5" ht="14.25" thickTop="1" thickBot="1" x14ac:dyDescent="0.25">
      <c r="A33" s="392" t="s">
        <v>414</v>
      </c>
      <c r="B33" s="397"/>
      <c r="C33" s="419"/>
      <c r="D33" s="421" t="s">
        <v>408</v>
      </c>
      <c r="E33" s="389">
        <v>-9</v>
      </c>
    </row>
    <row r="34" spans="1:5" ht="14.25" thickTop="1" thickBot="1" x14ac:dyDescent="0.25">
      <c r="A34" s="420"/>
      <c r="B34" s="397"/>
      <c r="C34" s="419"/>
      <c r="D34" s="417"/>
      <c r="E34" s="397"/>
    </row>
    <row r="35" spans="1:5" ht="14.25" thickTop="1" thickBot="1" x14ac:dyDescent="0.25">
      <c r="A35" s="394" t="s">
        <v>501</v>
      </c>
      <c r="B35" s="423"/>
      <c r="C35" s="419"/>
      <c r="D35" s="389" t="s">
        <v>412</v>
      </c>
      <c r="E35" s="389">
        <v>-13</v>
      </c>
    </row>
    <row r="36" spans="1:5" ht="14.25" thickTop="1" thickBot="1" x14ac:dyDescent="0.25">
      <c r="A36" s="394" t="s">
        <v>500</v>
      </c>
      <c r="B36" s="423"/>
      <c r="C36" s="419"/>
      <c r="D36" s="421" t="s">
        <v>408</v>
      </c>
      <c r="E36" s="389">
        <v>-14</v>
      </c>
    </row>
    <row r="37" spans="1:5" ht="14.25" thickTop="1" thickBot="1" x14ac:dyDescent="0.25">
      <c r="A37" s="420"/>
      <c r="B37" s="397"/>
      <c r="C37" s="419"/>
      <c r="D37" s="417"/>
      <c r="E37" s="397"/>
    </row>
    <row r="38" spans="1:5" ht="14.25" thickTop="1" thickBot="1" x14ac:dyDescent="0.25">
      <c r="A38" s="422" t="s">
        <v>499</v>
      </c>
      <c r="B38" s="397"/>
      <c r="C38" s="419"/>
      <c r="D38" s="417"/>
      <c r="E38" s="397"/>
    </row>
    <row r="39" spans="1:5" ht="14.25" thickTop="1" thickBot="1" x14ac:dyDescent="0.25">
      <c r="A39" s="392" t="s">
        <v>498</v>
      </c>
      <c r="B39" s="397"/>
      <c r="C39" s="419"/>
      <c r="D39" s="421" t="s">
        <v>408</v>
      </c>
      <c r="E39" s="389">
        <v>-8</v>
      </c>
    </row>
    <row r="40" spans="1:5" ht="13.5" thickTop="1" x14ac:dyDescent="0.2">
      <c r="A40" s="392" t="s">
        <v>497</v>
      </c>
      <c r="B40" s="397"/>
      <c r="C40" s="397"/>
      <c r="D40" s="597" t="s">
        <v>408</v>
      </c>
      <c r="E40" s="599">
        <v>-10</v>
      </c>
    </row>
    <row r="41" spans="1:5" ht="13.5" thickBot="1" x14ac:dyDescent="0.25">
      <c r="A41" s="392" t="s">
        <v>496</v>
      </c>
      <c r="B41" s="389" t="s">
        <v>408</v>
      </c>
      <c r="C41" s="389">
        <v>-15</v>
      </c>
      <c r="D41" s="598"/>
      <c r="E41" s="599"/>
    </row>
    <row r="42" spans="1:5" ht="13.5" thickTop="1" x14ac:dyDescent="0.2">
      <c r="A42" s="396" t="s">
        <v>495</v>
      </c>
      <c r="B42" s="397"/>
      <c r="C42" s="419"/>
      <c r="D42" s="389" t="s">
        <v>408</v>
      </c>
      <c r="E42" s="389">
        <v>-14</v>
      </c>
    </row>
    <row r="43" spans="1:5" x14ac:dyDescent="0.2">
      <c r="A43" s="420"/>
      <c r="B43" s="397"/>
      <c r="C43" s="419"/>
      <c r="D43" s="397"/>
      <c r="E43" s="397"/>
    </row>
    <row r="44" spans="1:5" x14ac:dyDescent="0.2">
      <c r="A44" s="396" t="s">
        <v>351</v>
      </c>
      <c r="B44" s="391"/>
      <c r="C44" s="391"/>
      <c r="D44" s="415" t="s">
        <v>408</v>
      </c>
      <c r="E44" s="389">
        <v>-6</v>
      </c>
    </row>
    <row r="45" spans="1:5" ht="26.25" thickBot="1" x14ac:dyDescent="0.25">
      <c r="A45" s="394" t="s">
        <v>473</v>
      </c>
      <c r="B45" s="391"/>
      <c r="C45" s="391"/>
      <c r="D45" s="395" t="s">
        <v>408</v>
      </c>
      <c r="E45" s="389">
        <v>-11</v>
      </c>
    </row>
    <row r="46" spans="1:5" ht="14.25" thickTop="1" thickBot="1" x14ac:dyDescent="0.25">
      <c r="A46" s="392" t="s">
        <v>472</v>
      </c>
      <c r="B46" s="391"/>
      <c r="C46" s="391"/>
      <c r="D46" s="414" t="s">
        <v>408</v>
      </c>
      <c r="E46" s="397"/>
    </row>
    <row r="47" spans="1:5" ht="13.5" thickTop="1" x14ac:dyDescent="0.2"/>
  </sheetData>
  <mergeCells count="15">
    <mergeCell ref="A1:E1"/>
    <mergeCell ref="D10:D11"/>
    <mergeCell ref="E10:E11"/>
    <mergeCell ref="A14:A15"/>
    <mergeCell ref="C14:C15"/>
    <mergeCell ref="D14:D15"/>
    <mergeCell ref="D40:D41"/>
    <mergeCell ref="E40:E41"/>
    <mergeCell ref="C16:C17"/>
    <mergeCell ref="B24:B25"/>
    <mergeCell ref="E24:E25"/>
    <mergeCell ref="D27:D28"/>
    <mergeCell ref="E27:E28"/>
    <mergeCell ref="B31:B32"/>
    <mergeCell ref="E31:E32"/>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B471E-7A7B-4DBE-B2F8-BF57435D755B}">
  <dimension ref="A1:XFC152"/>
  <sheetViews>
    <sheetView zoomScaleNormal="100" workbookViewId="0">
      <selection activeCell="H9" sqref="H9"/>
    </sheetView>
  </sheetViews>
  <sheetFormatPr defaultColWidth="0" defaultRowHeight="12.75" customHeight="1"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ol min="12" max="12" width="7.5703125" style="1" hidden="1"/>
    <col min="13" max="20" width="4.42578125" style="1" hidden="1"/>
    <col min="21" max="21" width="5.5703125" style="1" hidden="1"/>
    <col min="22" max="23" width="4.42578125" style="1" hidden="1"/>
    <col min="24" max="16383" width="8.7109375" style="1" hidden="1"/>
    <col min="16384" max="16384" width="5.7109375" style="1" hidden="1"/>
  </cols>
  <sheetData>
    <row r="1" spans="1:13" ht="11.45" customHeight="1" x14ac:dyDescent="0.25">
      <c r="B1" s="71">
        <v>42837</v>
      </c>
      <c r="C1" s="24"/>
      <c r="D1" s="553"/>
      <c r="E1" s="553"/>
      <c r="F1" s="553"/>
      <c r="G1" s="553"/>
      <c r="H1" s="553"/>
      <c r="I1" s="24"/>
      <c r="J1" s="76"/>
    </row>
    <row r="2" spans="1:13" ht="23.25" x14ac:dyDescent="0.35">
      <c r="B2" s="69"/>
      <c r="C2" s="24"/>
      <c r="D2" s="562" t="s">
        <v>16</v>
      </c>
      <c r="E2" s="562"/>
      <c r="F2" s="562"/>
      <c r="G2" s="562"/>
      <c r="H2" s="562"/>
      <c r="I2" s="24"/>
      <c r="J2" s="67" t="s">
        <v>80</v>
      </c>
    </row>
    <row r="3" spans="1:13" ht="18" x14ac:dyDescent="0.25">
      <c r="B3" s="69"/>
      <c r="C3" s="24"/>
      <c r="D3" s="563" t="s">
        <v>78</v>
      </c>
      <c r="E3" s="563"/>
      <c r="F3" s="563"/>
      <c r="G3" s="563"/>
      <c r="H3" s="563"/>
      <c r="I3" s="24"/>
      <c r="J3" s="67" t="s">
        <v>79</v>
      </c>
      <c r="K3" s="25"/>
      <c r="L3" s="6"/>
      <c r="M3" s="6"/>
    </row>
    <row r="4" spans="1:13" ht="18" x14ac:dyDescent="0.25">
      <c r="B4" s="69"/>
      <c r="C4" s="24"/>
      <c r="D4" s="564" t="s">
        <v>119</v>
      </c>
      <c r="E4" s="564"/>
      <c r="F4" s="564"/>
      <c r="G4" s="564"/>
      <c r="H4" s="564"/>
      <c r="I4" s="24"/>
      <c r="J4" s="557" t="s">
        <v>84</v>
      </c>
      <c r="K4" s="25"/>
      <c r="L4" s="6"/>
      <c r="M4" s="6"/>
    </row>
    <row r="5" spans="1:13" ht="27" customHeight="1" x14ac:dyDescent="0.3">
      <c r="B5" s="69"/>
      <c r="C5" s="24"/>
      <c r="D5" s="565" t="s">
        <v>554</v>
      </c>
      <c r="E5" s="565"/>
      <c r="F5" s="565"/>
      <c r="G5" s="565"/>
      <c r="H5" s="565"/>
      <c r="I5" s="24"/>
      <c r="J5" s="557"/>
      <c r="K5" s="25"/>
      <c r="L5" s="6"/>
      <c r="M5" s="6"/>
    </row>
    <row r="6" spans="1:13" ht="21" customHeight="1" x14ac:dyDescent="0.3">
      <c r="B6" s="69"/>
      <c r="C6" s="24"/>
      <c r="D6" s="566" t="s">
        <v>550</v>
      </c>
      <c r="E6" s="566"/>
      <c r="F6" s="566"/>
      <c r="G6" s="566"/>
      <c r="H6" s="566"/>
      <c r="I6" s="24"/>
      <c r="J6" s="558"/>
      <c r="K6" s="25"/>
      <c r="L6" s="6"/>
      <c r="M6" s="6"/>
    </row>
    <row r="7" spans="1:13" ht="19.5" customHeight="1" x14ac:dyDescent="0.25">
      <c r="B7" s="550" t="s">
        <v>82</v>
      </c>
      <c r="C7" s="24"/>
      <c r="D7" s="26"/>
      <c r="E7" s="27"/>
      <c r="F7" s="6"/>
      <c r="G7" s="6"/>
      <c r="H7" s="561" t="s">
        <v>94</v>
      </c>
      <c r="I7" s="24"/>
      <c r="J7" s="548"/>
    </row>
    <row r="8" spans="1:13" ht="42.6" customHeight="1" thickBot="1" x14ac:dyDescent="0.3">
      <c r="B8" s="551"/>
      <c r="C8" s="24"/>
      <c r="D8" s="28" t="s">
        <v>0</v>
      </c>
      <c r="E8" s="29"/>
      <c r="F8" s="77" t="s">
        <v>85</v>
      </c>
      <c r="G8" s="6"/>
      <c r="H8" s="561"/>
      <c r="I8" s="24"/>
      <c r="J8" s="549"/>
      <c r="K8" s="6"/>
    </row>
    <row r="9" spans="1:13" ht="32.25" customHeight="1" x14ac:dyDescent="0.25">
      <c r="A9" s="72"/>
      <c r="B9" s="543" t="s">
        <v>56</v>
      </c>
      <c r="C9" s="24"/>
      <c r="D9" s="80" t="s">
        <v>20</v>
      </c>
      <c r="E9" s="79" t="s">
        <v>535</v>
      </c>
      <c r="F9" s="4"/>
      <c r="G9" s="9"/>
      <c r="H9" s="431">
        <f>ROUND(+F9,0)</f>
        <v>0</v>
      </c>
      <c r="I9" s="24"/>
      <c r="J9" s="548"/>
      <c r="K9" s="6"/>
    </row>
    <row r="10" spans="1:13" ht="3" customHeight="1" x14ac:dyDescent="0.25">
      <c r="A10" s="72"/>
      <c r="B10" s="33"/>
      <c r="C10" s="24"/>
      <c r="D10" s="31"/>
      <c r="E10" s="32"/>
      <c r="F10" s="32"/>
      <c r="G10" s="32"/>
      <c r="H10" s="32"/>
      <c r="I10" s="24"/>
      <c r="J10" s="549"/>
      <c r="K10" s="6"/>
    </row>
    <row r="11" spans="1:13" ht="23.45" customHeight="1" x14ac:dyDescent="0.25">
      <c r="A11" s="72"/>
      <c r="B11" s="544" t="s">
        <v>57</v>
      </c>
      <c r="C11" s="24"/>
      <c r="D11" s="31" t="s">
        <v>1</v>
      </c>
      <c r="E11" s="78" t="s">
        <v>557</v>
      </c>
      <c r="F11" s="2"/>
      <c r="G11" s="9"/>
      <c r="H11" s="431">
        <f>ROUND(+H9*0.028,0)</f>
        <v>0</v>
      </c>
      <c r="I11" s="24"/>
      <c r="J11" s="548"/>
      <c r="K11" s="6"/>
    </row>
    <row r="12" spans="1:13" ht="3" customHeight="1" x14ac:dyDescent="0.25">
      <c r="A12" s="72"/>
      <c r="B12" s="36"/>
      <c r="C12" s="24"/>
      <c r="D12" s="31"/>
      <c r="E12" s="35"/>
      <c r="F12" s="2"/>
      <c r="G12" s="2"/>
      <c r="H12" s="2"/>
      <c r="I12" s="24"/>
      <c r="J12" s="549"/>
      <c r="K12" s="6"/>
    </row>
    <row r="13" spans="1:13" ht="33.75" customHeight="1" x14ac:dyDescent="0.25">
      <c r="A13" s="72"/>
      <c r="B13" s="545" t="s">
        <v>58</v>
      </c>
      <c r="C13" s="24"/>
      <c r="D13" s="80" t="s">
        <v>2</v>
      </c>
      <c r="E13" s="78" t="s">
        <v>544</v>
      </c>
      <c r="F13" s="3"/>
      <c r="G13" s="9"/>
      <c r="H13" s="441">
        <f>IF(F13&gt;0,-F13,F13)</f>
        <v>0</v>
      </c>
      <c r="I13" s="24"/>
      <c r="J13" s="548" t="s">
        <v>3</v>
      </c>
      <c r="K13" s="25"/>
    </row>
    <row r="14" spans="1:13" ht="5.25" customHeight="1" x14ac:dyDescent="0.25">
      <c r="A14" s="72"/>
      <c r="B14" s="37"/>
      <c r="C14" s="24"/>
      <c r="D14" s="31"/>
      <c r="E14" s="35"/>
      <c r="F14" s="35"/>
      <c r="G14" s="35"/>
      <c r="H14" s="35"/>
      <c r="I14" s="24"/>
      <c r="J14" s="549"/>
      <c r="K14" s="25"/>
    </row>
    <row r="15" spans="1:13" ht="47.25" customHeight="1" x14ac:dyDescent="0.25">
      <c r="A15" s="72"/>
      <c r="B15" s="546" t="s">
        <v>543</v>
      </c>
      <c r="C15" s="24"/>
      <c r="D15" s="31" t="s">
        <v>542</v>
      </c>
      <c r="E15" s="35" t="s">
        <v>560</v>
      </c>
      <c r="F15" s="3"/>
      <c r="G15" s="35"/>
      <c r="H15" s="441">
        <f>IF(F15&gt;0,-F15,F15)</f>
        <v>0</v>
      </c>
      <c r="I15" s="24"/>
      <c r="J15" s="453"/>
      <c r="K15" s="25"/>
    </row>
    <row r="16" spans="1:13" ht="10.5" customHeight="1" thickBot="1" x14ac:dyDescent="0.3">
      <c r="A16" s="72"/>
      <c r="B16" s="37"/>
      <c r="C16" s="24"/>
      <c r="D16" s="31"/>
      <c r="E16" s="35"/>
      <c r="F16" s="35"/>
      <c r="G16" s="35"/>
      <c r="H16" s="35"/>
      <c r="I16" s="24"/>
      <c r="J16" s="453"/>
      <c r="K16" s="25"/>
    </row>
    <row r="17" spans="1:22" ht="30.75" thickBot="1" x14ac:dyDescent="0.3">
      <c r="A17" s="72"/>
      <c r="B17" s="543" t="s">
        <v>59</v>
      </c>
      <c r="C17" s="24"/>
      <c r="D17" s="452" t="s">
        <v>548</v>
      </c>
      <c r="E17" s="79" t="s">
        <v>18</v>
      </c>
      <c r="F17" s="9"/>
      <c r="G17" s="9"/>
      <c r="H17" s="430">
        <f>ROUND(+H9+H11+H13+H15,0)</f>
        <v>0</v>
      </c>
      <c r="I17" s="24"/>
      <c r="J17" s="548"/>
      <c r="K17" s="25"/>
    </row>
    <row r="18" spans="1:22" ht="21" customHeight="1" x14ac:dyDescent="0.25">
      <c r="A18" s="72"/>
      <c r="B18" s="37"/>
      <c r="C18" s="24"/>
      <c r="D18" s="38" t="s">
        <v>3</v>
      </c>
      <c r="E18" s="39" t="s">
        <v>19</v>
      </c>
      <c r="F18" s="9"/>
      <c r="G18" s="9"/>
      <c r="H18" s="9" t="s">
        <v>3</v>
      </c>
      <c r="I18" s="24"/>
      <c r="J18" s="549"/>
      <c r="K18" s="25"/>
    </row>
    <row r="19" spans="1:22" ht="34.5" customHeight="1" x14ac:dyDescent="0.25">
      <c r="A19" s="72"/>
      <c r="B19" s="543" t="s">
        <v>60</v>
      </c>
      <c r="C19" s="24"/>
      <c r="D19" s="31" t="s">
        <v>4</v>
      </c>
      <c r="E19" s="40" t="s">
        <v>5</v>
      </c>
      <c r="F19" s="4"/>
      <c r="G19" s="9"/>
      <c r="H19" s="438">
        <f>ROUND(+F19,3)/1000</f>
        <v>0</v>
      </c>
      <c r="I19" s="24"/>
      <c r="J19" s="548"/>
      <c r="K19" s="6"/>
    </row>
    <row r="20" spans="1:22" ht="3" customHeight="1" x14ac:dyDescent="0.25">
      <c r="A20" s="72"/>
      <c r="B20" s="37"/>
      <c r="C20" s="24"/>
      <c r="D20" s="31"/>
      <c r="E20" s="40"/>
      <c r="F20" s="40"/>
      <c r="G20" s="40"/>
      <c r="H20" s="40"/>
      <c r="I20" s="24"/>
      <c r="J20" s="549"/>
      <c r="K20" s="6"/>
    </row>
    <row r="21" spans="1:22" ht="45.75" customHeight="1" x14ac:dyDescent="0.25">
      <c r="A21" s="72"/>
      <c r="B21" s="543" t="s">
        <v>61</v>
      </c>
      <c r="C21" s="24"/>
      <c r="D21" s="80" t="s">
        <v>6</v>
      </c>
      <c r="E21" s="32" t="s">
        <v>559</v>
      </c>
      <c r="F21" s="5"/>
      <c r="G21" s="9"/>
      <c r="H21" s="440">
        <f>IF(+F21&gt;0,-F21,F21)/1000</f>
        <v>0</v>
      </c>
      <c r="I21" s="24"/>
      <c r="J21" s="548"/>
      <c r="K21" s="6"/>
      <c r="U21" s="41"/>
    </row>
    <row r="22" spans="1:22" ht="3" customHeight="1" thickBot="1" x14ac:dyDescent="0.3">
      <c r="A22" s="72"/>
      <c r="B22" s="37"/>
      <c r="C22" s="24"/>
      <c r="D22" s="31"/>
      <c r="E22" s="32"/>
      <c r="F22" s="32"/>
      <c r="G22" s="32"/>
      <c r="H22" s="32"/>
      <c r="I22" s="24"/>
      <c r="J22" s="549"/>
      <c r="K22" s="6"/>
      <c r="U22" s="41"/>
    </row>
    <row r="23" spans="1:22" ht="41.25" customHeight="1" x14ac:dyDescent="0.25">
      <c r="A23" s="72"/>
      <c r="B23" s="543" t="s">
        <v>62</v>
      </c>
      <c r="C23" s="24"/>
      <c r="D23" s="31" t="s">
        <v>89</v>
      </c>
      <c r="E23" s="32" t="s">
        <v>95</v>
      </c>
      <c r="F23" s="9"/>
      <c r="G23" s="9"/>
      <c r="H23" s="439">
        <f>ROUND(+H19+H21,3)</f>
        <v>0</v>
      </c>
      <c r="I23" s="24"/>
      <c r="J23" s="548"/>
      <c r="K23" s="6"/>
      <c r="V23" s="42"/>
    </row>
    <row r="24" spans="1:22" ht="3" customHeight="1" x14ac:dyDescent="0.25">
      <c r="A24" s="72"/>
      <c r="B24" s="37"/>
      <c r="C24" s="24"/>
      <c r="D24" s="31"/>
      <c r="E24" s="32"/>
      <c r="F24" s="9"/>
      <c r="G24" s="9"/>
      <c r="H24" s="9"/>
      <c r="I24" s="24"/>
      <c r="J24" s="549"/>
      <c r="K24" s="6"/>
      <c r="V24" s="42"/>
    </row>
    <row r="25" spans="1:22" ht="30.75" customHeight="1" x14ac:dyDescent="0.25">
      <c r="A25" s="72"/>
      <c r="B25" s="544" t="s">
        <v>63</v>
      </c>
      <c r="C25" s="24"/>
      <c r="D25" s="81" t="s">
        <v>7</v>
      </c>
      <c r="E25" s="35" t="s">
        <v>8</v>
      </c>
      <c r="F25" s="5"/>
      <c r="G25" s="9"/>
      <c r="H25" s="438">
        <f>IF(+F25&gt;0,-F25,F25)/1000</f>
        <v>0</v>
      </c>
      <c r="I25" s="24"/>
      <c r="J25" s="548"/>
      <c r="K25" s="25"/>
    </row>
    <row r="26" spans="1:22" ht="4.9000000000000004" customHeight="1" x14ac:dyDescent="0.25">
      <c r="A26" s="72"/>
      <c r="B26" s="37"/>
      <c r="C26" s="24"/>
      <c r="D26" s="43"/>
      <c r="E26" s="35"/>
      <c r="F26" s="35"/>
      <c r="G26" s="35"/>
      <c r="H26" s="35"/>
      <c r="I26" s="24"/>
      <c r="J26" s="549"/>
      <c r="K26" s="25"/>
    </row>
    <row r="27" spans="1:22" ht="49.15" customHeight="1" x14ac:dyDescent="0.25">
      <c r="A27" s="72"/>
      <c r="B27" s="543" t="s">
        <v>77</v>
      </c>
      <c r="C27" s="24"/>
      <c r="D27" s="80" t="s">
        <v>9</v>
      </c>
      <c r="E27" s="35" t="s">
        <v>23</v>
      </c>
      <c r="F27" s="5"/>
      <c r="G27" s="9"/>
      <c r="H27" s="438">
        <f>IF(+F27&gt;0,-F27,F27)/1000</f>
        <v>0</v>
      </c>
      <c r="I27" s="24"/>
      <c r="J27" s="548"/>
      <c r="K27" s="6"/>
    </row>
    <row r="28" spans="1:22" ht="3" customHeight="1" thickBot="1" x14ac:dyDescent="0.3">
      <c r="A28" s="72"/>
      <c r="B28" s="37"/>
      <c r="C28" s="24"/>
      <c r="D28" s="31"/>
      <c r="E28" s="35"/>
      <c r="F28" s="35"/>
      <c r="G28" s="35"/>
      <c r="H28" s="44"/>
      <c r="I28" s="24"/>
      <c r="J28" s="549"/>
      <c r="K28" s="6"/>
    </row>
    <row r="29" spans="1:22" ht="32.450000000000003" customHeight="1" thickBot="1" x14ac:dyDescent="0.3">
      <c r="A29" s="72"/>
      <c r="B29" s="543" t="s">
        <v>64</v>
      </c>
      <c r="C29" s="24"/>
      <c r="D29" s="31" t="s">
        <v>88</v>
      </c>
      <c r="E29" s="35" t="s">
        <v>24</v>
      </c>
      <c r="F29" s="9"/>
      <c r="G29" s="9"/>
      <c r="H29" s="437">
        <f>ROUND(SUM(H23:H27),3)</f>
        <v>0</v>
      </c>
      <c r="I29" s="24"/>
      <c r="J29" s="548"/>
      <c r="K29" s="6"/>
    </row>
    <row r="30" spans="1:22" ht="13.5" customHeight="1" x14ac:dyDescent="0.25">
      <c r="A30" s="72"/>
      <c r="B30" s="37"/>
      <c r="C30" s="24"/>
      <c r="D30" s="38"/>
      <c r="E30" s="45"/>
      <c r="F30" s="46"/>
      <c r="G30" s="14"/>
      <c r="H30" s="13"/>
      <c r="I30" s="24"/>
      <c r="J30" s="549"/>
      <c r="K30" s="25"/>
    </row>
    <row r="31" spans="1:22" ht="45" x14ac:dyDescent="0.25">
      <c r="A31" s="72"/>
      <c r="B31" s="543" t="s">
        <v>65</v>
      </c>
      <c r="C31" s="24"/>
      <c r="D31" s="31" t="s">
        <v>10</v>
      </c>
      <c r="E31" s="47" t="s">
        <v>25</v>
      </c>
      <c r="F31" s="14"/>
      <c r="G31" s="48"/>
      <c r="H31" s="436" t="e">
        <f>ROUND(+H17/H29,2)</f>
        <v>#DIV/0!</v>
      </c>
      <c r="I31" s="24"/>
      <c r="J31" s="548"/>
      <c r="K31" s="25"/>
    </row>
    <row r="32" spans="1:22" ht="13.5" customHeight="1" x14ac:dyDescent="0.25">
      <c r="A32" s="72"/>
      <c r="B32" s="37"/>
      <c r="C32" s="24"/>
      <c r="D32" s="38"/>
      <c r="E32" s="45"/>
      <c r="F32" s="14"/>
      <c r="G32" s="14"/>
      <c r="H32" s="14"/>
      <c r="I32" s="24"/>
      <c r="J32" s="549"/>
      <c r="K32" s="25"/>
    </row>
    <row r="33" spans="1:21" ht="45" x14ac:dyDescent="0.25">
      <c r="A33" s="72"/>
      <c r="B33" s="543" t="s">
        <v>66</v>
      </c>
      <c r="C33" s="24"/>
      <c r="D33" s="31" t="s">
        <v>87</v>
      </c>
      <c r="E33" s="40" t="s">
        <v>26</v>
      </c>
      <c r="F33" s="14"/>
      <c r="G33" s="14"/>
      <c r="H33" s="431" t="e">
        <f>ROUND(+H31*H23,0)</f>
        <v>#DIV/0!</v>
      </c>
      <c r="I33" s="24"/>
      <c r="J33" s="548"/>
      <c r="K33" s="6"/>
    </row>
    <row r="34" spans="1:21" ht="8.25" customHeight="1" x14ac:dyDescent="0.25">
      <c r="A34" s="72"/>
      <c r="B34" s="37"/>
      <c r="C34" s="24"/>
      <c r="D34" s="31"/>
      <c r="E34" s="49"/>
      <c r="F34" s="14"/>
      <c r="G34" s="14"/>
      <c r="H34" s="14"/>
      <c r="I34" s="24"/>
      <c r="J34" s="549"/>
      <c r="K34" s="6"/>
    </row>
    <row r="35" spans="1:21" ht="20.25" customHeight="1" x14ac:dyDescent="0.25">
      <c r="A35" s="72"/>
      <c r="B35" s="37"/>
      <c r="C35" s="24"/>
      <c r="D35" s="38"/>
      <c r="E35" s="50" t="s">
        <v>11</v>
      </c>
      <c r="F35" s="14"/>
      <c r="G35" s="14"/>
      <c r="H35" s="13"/>
      <c r="I35" s="24"/>
      <c r="J35" s="68"/>
      <c r="K35" s="25"/>
    </row>
    <row r="36" spans="1:21" ht="36" customHeight="1" x14ac:dyDescent="0.25">
      <c r="A36" s="72"/>
      <c r="B36" s="543" t="s">
        <v>67</v>
      </c>
      <c r="C36" s="24"/>
      <c r="D36" s="31" t="s">
        <v>31</v>
      </c>
      <c r="E36" s="51" t="s">
        <v>127</v>
      </c>
      <c r="F36" s="442"/>
      <c r="G36" s="14"/>
      <c r="H36" s="435">
        <f>ROUND(+F36,2)</f>
        <v>0</v>
      </c>
      <c r="I36" s="24"/>
      <c r="J36" s="548"/>
      <c r="K36" s="6"/>
    </row>
    <row r="37" spans="1:21" ht="3" customHeight="1" thickBot="1" x14ac:dyDescent="0.3">
      <c r="A37" s="72"/>
      <c r="B37" s="37"/>
      <c r="C37" s="24"/>
      <c r="D37" s="31"/>
      <c r="E37" s="51"/>
      <c r="F37" s="51"/>
      <c r="G37" s="51"/>
      <c r="H37" s="51"/>
      <c r="I37" s="24"/>
      <c r="J37" s="549"/>
      <c r="K37" s="6"/>
    </row>
    <row r="38" spans="1:21" ht="45.75" thickBot="1" x14ac:dyDescent="0.3">
      <c r="A38" s="72"/>
      <c r="B38" s="543" t="s">
        <v>68</v>
      </c>
      <c r="C38" s="24"/>
      <c r="D38" s="31" t="s">
        <v>91</v>
      </c>
      <c r="E38" s="52" t="s">
        <v>83</v>
      </c>
      <c r="F38" s="53"/>
      <c r="G38" s="14"/>
      <c r="H38" s="433" t="e">
        <f>ROUND(+H31+H36,2)</f>
        <v>#DIV/0!</v>
      </c>
      <c r="I38" s="24"/>
      <c r="J38" s="548"/>
      <c r="K38" s="6"/>
    </row>
    <row r="39" spans="1:21" ht="11.25" customHeight="1" thickBot="1" x14ac:dyDescent="0.3">
      <c r="A39" s="72"/>
      <c r="B39" s="37"/>
      <c r="C39" s="24"/>
      <c r="D39" s="43"/>
      <c r="E39" s="54"/>
      <c r="F39" s="53"/>
      <c r="G39" s="14"/>
      <c r="H39" s="13"/>
      <c r="I39" s="24"/>
      <c r="J39" s="549"/>
      <c r="K39" s="6"/>
    </row>
    <row r="40" spans="1:21" ht="35.25" customHeight="1" thickBot="1" x14ac:dyDescent="0.3">
      <c r="A40" s="72"/>
      <c r="B40" s="543" t="s">
        <v>69</v>
      </c>
      <c r="C40" s="24"/>
      <c r="D40" s="31" t="s">
        <v>92</v>
      </c>
      <c r="E40" s="52" t="s">
        <v>27</v>
      </c>
      <c r="F40" s="53"/>
      <c r="G40" s="14"/>
      <c r="H40" s="434" t="e">
        <f>ROUND(+H23*H38,0)</f>
        <v>#DIV/0!</v>
      </c>
      <c r="I40" s="24"/>
      <c r="J40" s="68"/>
      <c r="K40" s="6"/>
    </row>
    <row r="41" spans="1:21" s="42" customFormat="1" ht="18.75" customHeight="1" thickBot="1" x14ac:dyDescent="0.3">
      <c r="A41" s="73"/>
      <c r="B41" s="37"/>
      <c r="C41" s="24"/>
      <c r="D41" s="43"/>
      <c r="E41" s="55" t="s">
        <v>12</v>
      </c>
      <c r="F41" s="56"/>
      <c r="G41" s="57"/>
      <c r="H41" s="16"/>
      <c r="I41" s="58"/>
      <c r="J41" s="68"/>
      <c r="K41" s="59"/>
    </row>
    <row r="42" spans="1:21" ht="63" customHeight="1" thickBot="1" x14ac:dyDescent="0.3">
      <c r="A42" s="72"/>
      <c r="B42" s="544" t="s">
        <v>70</v>
      </c>
      <c r="C42" s="24"/>
      <c r="D42" s="31" t="s">
        <v>97</v>
      </c>
      <c r="E42" s="47" t="s">
        <v>533</v>
      </c>
      <c r="F42" s="66"/>
      <c r="G42" s="14"/>
      <c r="H42" s="433">
        <f>ROUND(+F42,2)</f>
        <v>0</v>
      </c>
      <c r="I42" s="24"/>
      <c r="J42" s="548"/>
      <c r="K42" s="6"/>
      <c r="L42" s="60"/>
    </row>
    <row r="43" spans="1:21" ht="13.5" customHeight="1" thickBot="1" x14ac:dyDescent="0.3">
      <c r="A43" s="72"/>
      <c r="B43" s="37"/>
      <c r="C43" s="24"/>
      <c r="D43" s="43"/>
      <c r="E43" s="54"/>
      <c r="F43" s="53"/>
      <c r="G43" s="14"/>
      <c r="H43" s="13"/>
      <c r="I43" s="24"/>
      <c r="J43" s="549"/>
      <c r="K43" s="6"/>
    </row>
    <row r="44" spans="1:21" ht="45.75" thickBot="1" x14ac:dyDescent="0.3">
      <c r="A44" s="72"/>
      <c r="B44" s="543" t="s">
        <v>71</v>
      </c>
      <c r="C44" s="24"/>
      <c r="D44" s="31" t="s">
        <v>93</v>
      </c>
      <c r="E44" s="52" t="s">
        <v>28</v>
      </c>
      <c r="F44" s="14"/>
      <c r="G44" s="14"/>
      <c r="H44" s="432">
        <f>ROUND(+H42*H23,0)</f>
        <v>0</v>
      </c>
      <c r="I44" s="24"/>
      <c r="J44" s="68"/>
      <c r="K44" s="6"/>
      <c r="U44" s="42"/>
    </row>
    <row r="45" spans="1:21" ht="21.75" customHeight="1" x14ac:dyDescent="0.25">
      <c r="A45" s="72"/>
      <c r="B45" s="37"/>
      <c r="C45" s="24"/>
      <c r="D45" s="43"/>
      <c r="E45" s="55" t="s">
        <v>13</v>
      </c>
      <c r="F45" s="61"/>
      <c r="G45" s="14"/>
      <c r="H45" s="13"/>
      <c r="I45" s="24"/>
      <c r="J45" s="68"/>
      <c r="K45" s="6"/>
    </row>
    <row r="46" spans="1:21" ht="45" x14ac:dyDescent="0.25">
      <c r="A46" s="72"/>
      <c r="B46" s="543" t="s">
        <v>72</v>
      </c>
      <c r="C46" s="24"/>
      <c r="D46" s="31" t="s">
        <v>100</v>
      </c>
      <c r="E46" s="52" t="s">
        <v>21</v>
      </c>
      <c r="F46" s="14"/>
      <c r="G46" s="14"/>
      <c r="H46" s="431">
        <f>ROUND(+H44-H48-H50,0)</f>
        <v>0</v>
      </c>
      <c r="I46" s="24"/>
      <c r="J46" s="548"/>
      <c r="K46" s="6"/>
    </row>
    <row r="47" spans="1:21" ht="3" customHeight="1" x14ac:dyDescent="0.25">
      <c r="A47" s="72"/>
      <c r="B47" s="37"/>
      <c r="C47" s="24"/>
      <c r="D47" s="31"/>
      <c r="E47" s="52"/>
      <c r="F47" s="14"/>
      <c r="G47" s="14"/>
      <c r="H47" s="14"/>
      <c r="I47" s="24"/>
      <c r="J47" s="549"/>
      <c r="K47" s="6"/>
    </row>
    <row r="48" spans="1:21" ht="20.45" customHeight="1" x14ac:dyDescent="0.25">
      <c r="A48" s="72"/>
      <c r="B48" s="544" t="s">
        <v>73</v>
      </c>
      <c r="C48" s="24"/>
      <c r="D48" s="43" t="s">
        <v>14</v>
      </c>
      <c r="E48" s="52" t="s">
        <v>17</v>
      </c>
      <c r="F48" s="14"/>
      <c r="G48" s="14"/>
      <c r="H48" s="431">
        <f>ROUND(-(H42*H25),0)</f>
        <v>0</v>
      </c>
      <c r="I48" s="24"/>
      <c r="J48" s="548"/>
      <c r="K48" s="6"/>
    </row>
    <row r="49" spans="1:11" ht="3" customHeight="1" x14ac:dyDescent="0.25">
      <c r="A49" s="72"/>
      <c r="B49" s="37"/>
      <c r="C49" s="24"/>
      <c r="D49" s="43"/>
      <c r="E49" s="52"/>
      <c r="F49" s="14"/>
      <c r="G49" s="14"/>
      <c r="H49" s="14"/>
      <c r="I49" s="24"/>
      <c r="J49" s="549"/>
      <c r="K49" s="6"/>
    </row>
    <row r="50" spans="1:11" ht="30" x14ac:dyDescent="0.25">
      <c r="A50" s="72"/>
      <c r="B50" s="544" t="s">
        <v>74</v>
      </c>
      <c r="C50" s="24"/>
      <c r="D50" s="31" t="s">
        <v>30</v>
      </c>
      <c r="E50" s="52" t="s">
        <v>29</v>
      </c>
      <c r="F50" s="14"/>
      <c r="G50" s="14"/>
      <c r="H50" s="431">
        <f>ROUND(-(H42*H27),0)</f>
        <v>0</v>
      </c>
      <c r="I50" s="24"/>
      <c r="J50" s="548"/>
      <c r="K50" s="6"/>
    </row>
    <row r="51" spans="1:11" ht="3" customHeight="1" thickBot="1" x14ac:dyDescent="0.3">
      <c r="A51" s="72"/>
      <c r="B51" s="37"/>
      <c r="C51" s="24"/>
      <c r="D51" s="31"/>
      <c r="E51" s="52"/>
      <c r="F51" s="14"/>
      <c r="G51" s="14"/>
      <c r="H51" s="62"/>
      <c r="I51" s="24"/>
      <c r="J51" s="549"/>
      <c r="K51" s="6"/>
    </row>
    <row r="52" spans="1:11" ht="30" thickBot="1" x14ac:dyDescent="0.3">
      <c r="A52" s="72"/>
      <c r="B52" s="544" t="s">
        <v>75</v>
      </c>
      <c r="C52" s="24"/>
      <c r="D52" s="31" t="s">
        <v>86</v>
      </c>
      <c r="E52" s="52" t="s">
        <v>28</v>
      </c>
      <c r="F52" s="14"/>
      <c r="G52" s="14"/>
      <c r="H52" s="430">
        <f>ROUND(SUM(H46:H50),0)</f>
        <v>0</v>
      </c>
      <c r="I52" s="24"/>
      <c r="J52" s="548"/>
      <c r="K52" s="6"/>
    </row>
    <row r="53" spans="1:11" ht="16.5" thickBot="1" x14ac:dyDescent="0.3">
      <c r="A53" s="72"/>
      <c r="B53" s="37"/>
      <c r="C53" s="24"/>
      <c r="D53" s="43"/>
      <c r="E53" s="63"/>
      <c r="F53" s="14"/>
      <c r="G53" s="14"/>
      <c r="H53" s="13"/>
      <c r="I53" s="24"/>
      <c r="J53" s="549"/>
      <c r="K53" s="6"/>
    </row>
    <row r="54" spans="1:11" ht="45.75" thickBot="1" x14ac:dyDescent="0.3">
      <c r="A54" s="72"/>
      <c r="B54" s="543" t="s">
        <v>76</v>
      </c>
      <c r="C54" s="24"/>
      <c r="D54" s="31" t="s">
        <v>15</v>
      </c>
      <c r="E54" s="47" t="s">
        <v>96</v>
      </c>
      <c r="F54" s="14"/>
      <c r="G54" s="14"/>
      <c r="H54" s="429" t="e">
        <f>ROUND(+H38-H42,2)</f>
        <v>#DIV/0!</v>
      </c>
      <c r="I54" s="24"/>
      <c r="J54" s="68"/>
      <c r="K54" s="6"/>
    </row>
    <row r="55" spans="1:11" ht="15" customHeight="1" thickBot="1" x14ac:dyDescent="0.3">
      <c r="A55" s="72"/>
      <c r="B55" s="74" t="s">
        <v>547</v>
      </c>
      <c r="C55" s="24"/>
      <c r="D55" s="24"/>
      <c r="E55" s="24"/>
      <c r="F55" s="24"/>
      <c r="G55" s="24"/>
      <c r="H55" s="24"/>
      <c r="I55" s="24"/>
      <c r="J55" s="75"/>
      <c r="K55" s="6"/>
    </row>
    <row r="97" spans="4:8" x14ac:dyDescent="0.2"/>
    <row r="98" spans="4:8" x14ac:dyDescent="0.2"/>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row r="151" spans="4:8" ht="15" hidden="1" x14ac:dyDescent="0.2">
      <c r="D151" s="65"/>
      <c r="E151" s="65"/>
      <c r="F151" s="65"/>
      <c r="G151" s="65"/>
      <c r="H151" s="65"/>
    </row>
    <row r="152" spans="4:8" ht="15" hidden="1" x14ac:dyDescent="0.2">
      <c r="D152" s="65"/>
      <c r="E152" s="65"/>
      <c r="F152" s="65"/>
      <c r="G152" s="65"/>
      <c r="H152" s="65"/>
    </row>
  </sheetData>
  <sheetProtection algorithmName="SHA-512" hashValue="bpwHw/uy2+MeGrdV45IuUZZEptZaPmx3lIj36/nCkpbIb0FQjjMIj8fdtrPvlw8VQmzPfLy+4NA0Fzv3fDuDIw==" saltValue="7Bg1UoaAR2Fy9p0g6mW98A==" spinCount="100000" sheet="1" objects="1" scenarios="1"/>
  <mergeCells count="29">
    <mergeCell ref="D1:H1"/>
    <mergeCell ref="D2:H2"/>
    <mergeCell ref="D3:H3"/>
    <mergeCell ref="D4:H4"/>
    <mergeCell ref="J4:J6"/>
    <mergeCell ref="D5:H5"/>
    <mergeCell ref="D6:H6"/>
    <mergeCell ref="J27:J28"/>
    <mergeCell ref="B7:B8"/>
    <mergeCell ref="H7:H8"/>
    <mergeCell ref="J7:J8"/>
    <mergeCell ref="J9:J10"/>
    <mergeCell ref="J11:J12"/>
    <mergeCell ref="J13:J14"/>
    <mergeCell ref="J17:J18"/>
    <mergeCell ref="J19:J20"/>
    <mergeCell ref="J21:J22"/>
    <mergeCell ref="J23:J24"/>
    <mergeCell ref="J25:J26"/>
    <mergeCell ref="J46:J47"/>
    <mergeCell ref="J48:J49"/>
    <mergeCell ref="J50:J51"/>
    <mergeCell ref="J52:J53"/>
    <mergeCell ref="J29:J30"/>
    <mergeCell ref="J31:J32"/>
    <mergeCell ref="J33:J34"/>
    <mergeCell ref="J36:J37"/>
    <mergeCell ref="J38:J39"/>
    <mergeCell ref="J42:J43"/>
  </mergeCells>
  <hyperlinks>
    <hyperlink ref="B9" location="Instructions!C5" display="Instructions!C5" xr:uid="{5FE20D1C-6210-4AB0-A0A5-92ED3D70A9BA}"/>
    <hyperlink ref="B11" location="Instructions!C6" display="(2) Instructions" xr:uid="{69D5E117-AD9D-463A-8416-8E470DAAC2FA}"/>
    <hyperlink ref="B13" location="Instructions!C7" display="Instructions!C7" xr:uid="{C5C6ADD0-285D-4403-BB31-3C887CBA1ED0}"/>
    <hyperlink ref="B17" location="Instructions!C8" display="Instructions!C8" xr:uid="{D56F05C1-1BCB-47AB-9574-59A732828671}"/>
    <hyperlink ref="B19" location="Instructions!C9" display="Instructions!C9" xr:uid="{FA60FAF2-C2C5-46EF-9139-6EA2F9F33F6B}"/>
    <hyperlink ref="B21" location="Instructions!C10" display="Instructions!C10" xr:uid="{B05ED752-05EE-46FB-BDE6-D4F776234D84}"/>
    <hyperlink ref="B23" location="Instructions!C11" display="Instructions!C11" xr:uid="{5C691C96-5865-4AC0-A4A9-3DC41EDC59A6}"/>
    <hyperlink ref="B25" location="Instructions!C12" display="(8) Instructions" xr:uid="{F2443C6D-034F-4943-9BFE-9F9BFE12DB48}"/>
    <hyperlink ref="B27" location="Instructions!C13" display="Instructions!C13" xr:uid="{911BF9DF-5F64-42DC-9A47-DA4B774064A3}"/>
    <hyperlink ref="B29" location="Instructions!C14" display="Instructions!C14" xr:uid="{1D4912FE-27D4-4C3C-ABDD-C549E324D695}"/>
    <hyperlink ref="B31" location="Instructions!C15" display="Instructions!C15" xr:uid="{C50CB999-205A-421D-AF85-90D9394CBD5A}"/>
    <hyperlink ref="B33" location="Instructions!C16" display="Instructions!C16" xr:uid="{1A50BD87-1DFD-4FD5-8250-E56A24D84078}"/>
    <hyperlink ref="B36" location="Instructions!C18" display="Instructions!C18" xr:uid="{122D366D-4C32-4797-902B-847728F067DC}"/>
    <hyperlink ref="B38" location="Instructions!C19" display="Instructions!C19" xr:uid="{B1D76754-39C5-49CA-972E-4C93DD5F6DF4}"/>
    <hyperlink ref="B40" location="Instructions!C20" display="Instructions!C20" xr:uid="{859DFA83-07A4-4B8B-B0CA-0D702AAE6863}"/>
    <hyperlink ref="B42" location="Instructions!C22" display="(16) Instructions" xr:uid="{0E84CEFD-D20B-458B-9B27-FCC338DD2B24}"/>
    <hyperlink ref="B44" location="Instructions!C23" display="Instructions!C23" xr:uid="{A6704419-8D20-4B8C-AE63-EFB594490569}"/>
    <hyperlink ref="B46" location="Instructions!C25" display="Instructions!C25" xr:uid="{CA9B0763-FC2C-4FD5-A2D1-A99AD87B7263}"/>
    <hyperlink ref="B48" location="Instructions!C26" display="(19) Instructions" xr:uid="{8489884D-B488-48B6-B5DB-0260A1A4C11B}"/>
    <hyperlink ref="B50" location="Instructions!C27" display="(20) Instructions" xr:uid="{89A9A4B7-931E-4468-8ACD-AE8C4BB5CBBE}"/>
    <hyperlink ref="B52" location="Instructions!C28" display="(21) Instructions" xr:uid="{A88794DB-5402-45E6-ADC5-6B7E46A4B215}"/>
    <hyperlink ref="B54" location="Instructions!C29" display="Instructions!C29" xr:uid="{49DE9546-4964-4607-8117-9129CB58DF51}"/>
    <hyperlink ref="B15" location="Instructions!B8" display="(3.5) Instructions" xr:uid="{0293C679-E195-4772-A696-D15453E87991}"/>
  </hyperlinks>
  <pageMargins left="0.7" right="0.7" top="0.75" bottom="0.75" header="0.3" footer="0.3"/>
  <pageSetup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45F4-1BB8-4728-899D-9E7C260126F4}">
  <dimension ref="A1:XFC150"/>
  <sheetViews>
    <sheetView workbookViewId="0">
      <selection activeCell="H13" sqref="H13"/>
    </sheetView>
  </sheetViews>
  <sheetFormatPr defaultColWidth="0" defaultRowHeight="12.75"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ol min="12" max="12" width="7.5703125" style="1" hidden="1"/>
    <col min="13" max="20" width="4.42578125" style="1" hidden="1"/>
    <col min="21" max="21" width="5.5703125" style="1" hidden="1"/>
    <col min="22" max="23" width="4.42578125" style="1" hidden="1"/>
    <col min="24" max="16383" width="8.7109375" style="1" hidden="1"/>
    <col min="16384" max="16384" width="5.7109375" style="1" hidden="1"/>
  </cols>
  <sheetData>
    <row r="1" spans="1:13" ht="11.45" customHeight="1" x14ac:dyDescent="0.25">
      <c r="B1" s="71">
        <v>42837</v>
      </c>
      <c r="C1" s="24"/>
      <c r="D1" s="553"/>
      <c r="E1" s="553"/>
      <c r="F1" s="553"/>
      <c r="G1" s="553"/>
      <c r="H1" s="553"/>
      <c r="I1" s="24"/>
      <c r="J1" s="76"/>
    </row>
    <row r="2" spans="1:13" ht="23.25" x14ac:dyDescent="0.35">
      <c r="B2" s="69"/>
      <c r="C2" s="24"/>
      <c r="D2" s="554" t="s">
        <v>16</v>
      </c>
      <c r="E2" s="554"/>
      <c r="F2" s="554"/>
      <c r="G2" s="554"/>
      <c r="H2" s="554"/>
      <c r="I2" s="24"/>
      <c r="J2" s="67" t="s">
        <v>80</v>
      </c>
    </row>
    <row r="3" spans="1:13" ht="18" x14ac:dyDescent="0.25">
      <c r="B3" s="69"/>
      <c r="C3" s="24"/>
      <c r="D3" s="555" t="s">
        <v>78</v>
      </c>
      <c r="E3" s="555"/>
      <c r="F3" s="555"/>
      <c r="G3" s="555"/>
      <c r="H3" s="555"/>
      <c r="I3" s="24"/>
      <c r="J3" s="67" t="s">
        <v>79</v>
      </c>
      <c r="K3" s="25"/>
      <c r="L3" s="6"/>
      <c r="M3" s="6"/>
    </row>
    <row r="4" spans="1:13" ht="18" x14ac:dyDescent="0.25">
      <c r="B4" s="69"/>
      <c r="C4" s="24"/>
      <c r="D4" s="556" t="s">
        <v>119</v>
      </c>
      <c r="E4" s="556"/>
      <c r="F4" s="556"/>
      <c r="G4" s="556"/>
      <c r="H4" s="556"/>
      <c r="I4" s="24"/>
      <c r="J4" s="557" t="s">
        <v>84</v>
      </c>
      <c r="K4" s="25"/>
      <c r="L4" s="6"/>
      <c r="M4" s="6"/>
    </row>
    <row r="5" spans="1:13" ht="27" customHeight="1" x14ac:dyDescent="0.3">
      <c r="B5" s="69"/>
      <c r="C5" s="24"/>
      <c r="D5" s="559" t="s">
        <v>552</v>
      </c>
      <c r="E5" s="559"/>
      <c r="F5" s="559"/>
      <c r="G5" s="559"/>
      <c r="H5" s="559"/>
      <c r="I5" s="24"/>
      <c r="J5" s="557"/>
      <c r="K5" s="25"/>
      <c r="L5" s="6"/>
      <c r="M5" s="6"/>
    </row>
    <row r="6" spans="1:13" ht="21" customHeight="1" x14ac:dyDescent="0.3">
      <c r="B6" s="69"/>
      <c r="C6" s="24"/>
      <c r="D6" s="560" t="s">
        <v>530</v>
      </c>
      <c r="E6" s="560"/>
      <c r="F6" s="560"/>
      <c r="G6" s="560"/>
      <c r="H6" s="560"/>
      <c r="I6" s="24"/>
      <c r="J6" s="558"/>
      <c r="K6" s="25"/>
      <c r="L6" s="6"/>
      <c r="M6" s="6"/>
    </row>
    <row r="7" spans="1:13" ht="19.5" customHeight="1" x14ac:dyDescent="0.25">
      <c r="B7" s="550" t="s">
        <v>82</v>
      </c>
      <c r="C7" s="24"/>
      <c r="D7" s="499"/>
      <c r="E7" s="498"/>
      <c r="F7" s="490"/>
      <c r="G7" s="490"/>
      <c r="H7" s="552" t="s">
        <v>94</v>
      </c>
      <c r="I7" s="24"/>
      <c r="J7" s="548"/>
    </row>
    <row r="8" spans="1:13" ht="42.6" customHeight="1" thickBot="1" x14ac:dyDescent="0.3">
      <c r="B8" s="551"/>
      <c r="C8" s="24"/>
      <c r="D8" s="495" t="s">
        <v>0</v>
      </c>
      <c r="E8" s="496"/>
      <c r="F8" s="497" t="s">
        <v>85</v>
      </c>
      <c r="G8" s="490"/>
      <c r="H8" s="552"/>
      <c r="I8" s="24"/>
      <c r="J8" s="549"/>
      <c r="K8" s="6"/>
    </row>
    <row r="9" spans="1:13" ht="32.25" customHeight="1" x14ac:dyDescent="0.25">
      <c r="A9" s="72"/>
      <c r="B9" s="516" t="s">
        <v>56</v>
      </c>
      <c r="C9" s="24"/>
      <c r="D9" s="487" t="s">
        <v>20</v>
      </c>
      <c r="E9" s="492" t="s">
        <v>535</v>
      </c>
      <c r="F9" s="4"/>
      <c r="G9" s="486"/>
      <c r="H9" s="505">
        <f>ROUND(+F9,0)</f>
        <v>0</v>
      </c>
      <c r="I9" s="24"/>
      <c r="J9" s="548"/>
      <c r="K9" s="6"/>
    </row>
    <row r="10" spans="1:13" ht="3" customHeight="1" x14ac:dyDescent="0.25">
      <c r="A10" s="72"/>
      <c r="B10" s="456"/>
      <c r="C10" s="24"/>
      <c r="D10" s="466"/>
      <c r="E10" s="485"/>
      <c r="F10" s="485"/>
      <c r="G10" s="485"/>
      <c r="H10" s="485"/>
      <c r="I10" s="24"/>
      <c r="J10" s="549"/>
      <c r="K10" s="6"/>
    </row>
    <row r="11" spans="1:13" ht="23.45" customHeight="1" x14ac:dyDescent="0.25">
      <c r="A11" s="72"/>
      <c r="B11" s="517" t="s">
        <v>57</v>
      </c>
      <c r="C11" s="24"/>
      <c r="D11" s="466" t="s">
        <v>1</v>
      </c>
      <c r="E11" s="493" t="s">
        <v>551</v>
      </c>
      <c r="F11" s="491"/>
      <c r="G11" s="486"/>
      <c r="H11" s="505">
        <f>ROUND(+H9*0.0246,0)</f>
        <v>0</v>
      </c>
      <c r="I11" s="24"/>
      <c r="J11" s="548"/>
      <c r="K11" s="6"/>
    </row>
    <row r="12" spans="1:13" ht="3" customHeight="1" x14ac:dyDescent="0.25">
      <c r="A12" s="72"/>
      <c r="B12" s="458"/>
      <c r="C12" s="24"/>
      <c r="D12" s="466"/>
      <c r="E12" s="483"/>
      <c r="F12" s="491"/>
      <c r="G12" s="491"/>
      <c r="H12" s="491"/>
      <c r="I12" s="24"/>
      <c r="J12" s="549"/>
      <c r="K12" s="6"/>
    </row>
    <row r="13" spans="1:13" ht="33.75" customHeight="1" x14ac:dyDescent="0.25">
      <c r="A13" s="72"/>
      <c r="B13" s="518" t="s">
        <v>58</v>
      </c>
      <c r="C13" s="24"/>
      <c r="D13" s="487" t="s">
        <v>2</v>
      </c>
      <c r="E13" s="493" t="s">
        <v>125</v>
      </c>
      <c r="F13" s="3"/>
      <c r="G13" s="486"/>
      <c r="H13" s="515">
        <f>IF(F13&gt;0,-F13,F13)</f>
        <v>0</v>
      </c>
      <c r="I13" s="24"/>
      <c r="J13" s="548" t="s">
        <v>3</v>
      </c>
      <c r="K13" s="25"/>
    </row>
    <row r="14" spans="1:13" ht="3" customHeight="1" thickBot="1" x14ac:dyDescent="0.3">
      <c r="A14" s="72"/>
      <c r="B14" s="460"/>
      <c r="C14" s="24"/>
      <c r="D14" s="466"/>
      <c r="E14" s="483"/>
      <c r="F14" s="483"/>
      <c r="G14" s="483"/>
      <c r="H14" s="35"/>
      <c r="I14" s="24"/>
      <c r="J14" s="549"/>
      <c r="K14" s="25"/>
    </row>
    <row r="15" spans="1:13" ht="30.75" thickBot="1" x14ac:dyDescent="0.3">
      <c r="A15" s="72"/>
      <c r="B15" s="516" t="s">
        <v>59</v>
      </c>
      <c r="C15" s="24"/>
      <c r="D15" s="487" t="s">
        <v>90</v>
      </c>
      <c r="E15" s="492" t="s">
        <v>18</v>
      </c>
      <c r="F15" s="486"/>
      <c r="G15" s="486"/>
      <c r="H15" s="504">
        <f>ROUND(+H9+H11+H13,0)</f>
        <v>0</v>
      </c>
      <c r="I15" s="24"/>
      <c r="J15" s="548"/>
      <c r="K15" s="25"/>
    </row>
    <row r="16" spans="1:13" ht="21" customHeight="1" x14ac:dyDescent="0.25">
      <c r="A16" s="72"/>
      <c r="B16" s="460"/>
      <c r="C16" s="24"/>
      <c r="D16" s="479" t="s">
        <v>3</v>
      </c>
      <c r="E16" s="494" t="s">
        <v>19</v>
      </c>
      <c r="F16" s="486"/>
      <c r="G16" s="486"/>
      <c r="H16" s="486" t="s">
        <v>3</v>
      </c>
      <c r="I16" s="24"/>
      <c r="J16" s="549"/>
      <c r="K16" s="25"/>
    </row>
    <row r="17" spans="1:22" ht="34.5" customHeight="1" x14ac:dyDescent="0.25">
      <c r="A17" s="72"/>
      <c r="B17" s="516" t="s">
        <v>60</v>
      </c>
      <c r="C17" s="24"/>
      <c r="D17" s="466" t="s">
        <v>4</v>
      </c>
      <c r="E17" s="477" t="s">
        <v>5</v>
      </c>
      <c r="F17" s="4"/>
      <c r="G17" s="486"/>
      <c r="H17" s="512">
        <f>ROUND(+F17,3)/1000</f>
        <v>0</v>
      </c>
      <c r="I17" s="24"/>
      <c r="J17" s="548"/>
      <c r="K17" s="6"/>
    </row>
    <row r="18" spans="1:22" ht="3" customHeight="1" x14ac:dyDescent="0.25">
      <c r="A18" s="72"/>
      <c r="B18" s="460"/>
      <c r="C18" s="24"/>
      <c r="D18" s="466"/>
      <c r="E18" s="477"/>
      <c r="F18" s="477"/>
      <c r="G18" s="477"/>
      <c r="H18" s="477"/>
      <c r="I18" s="24"/>
      <c r="J18" s="549"/>
      <c r="K18" s="6"/>
    </row>
    <row r="19" spans="1:22" ht="45.75" customHeight="1" x14ac:dyDescent="0.25">
      <c r="A19" s="72"/>
      <c r="B19" s="516" t="s">
        <v>61</v>
      </c>
      <c r="C19" s="24"/>
      <c r="D19" s="487" t="s">
        <v>6</v>
      </c>
      <c r="E19" s="485" t="s">
        <v>22</v>
      </c>
      <c r="F19" s="5"/>
      <c r="G19" s="486"/>
      <c r="H19" s="514">
        <f>IF(+F19&gt;0,-F19,F19)/1000</f>
        <v>0</v>
      </c>
      <c r="I19" s="24"/>
      <c r="J19" s="548"/>
      <c r="K19" s="6"/>
      <c r="U19" s="41"/>
    </row>
    <row r="20" spans="1:22" ht="3" customHeight="1" thickBot="1" x14ac:dyDescent="0.3">
      <c r="A20" s="72"/>
      <c r="B20" s="460"/>
      <c r="C20" s="24"/>
      <c r="D20" s="466"/>
      <c r="E20" s="485"/>
      <c r="F20" s="485"/>
      <c r="G20" s="485"/>
      <c r="H20" s="485"/>
      <c r="I20" s="24"/>
      <c r="J20" s="549"/>
      <c r="K20" s="6"/>
      <c r="U20" s="41"/>
    </row>
    <row r="21" spans="1:22" ht="41.25" customHeight="1" x14ac:dyDescent="0.25">
      <c r="A21" s="72"/>
      <c r="B21" s="516" t="s">
        <v>62</v>
      </c>
      <c r="C21" s="24"/>
      <c r="D21" s="466" t="s">
        <v>89</v>
      </c>
      <c r="E21" s="485" t="s">
        <v>95</v>
      </c>
      <c r="F21" s="486"/>
      <c r="G21" s="486"/>
      <c r="H21" s="513">
        <f>ROUND(+H17+H19,3)</f>
        <v>0</v>
      </c>
      <c r="I21" s="24"/>
      <c r="J21" s="548"/>
      <c r="K21" s="6"/>
      <c r="V21" s="42"/>
    </row>
    <row r="22" spans="1:22" ht="3" customHeight="1" x14ac:dyDescent="0.25">
      <c r="A22" s="72"/>
      <c r="B22" s="460"/>
      <c r="C22" s="24"/>
      <c r="D22" s="466"/>
      <c r="E22" s="485"/>
      <c r="F22" s="486"/>
      <c r="G22" s="486"/>
      <c r="H22" s="486"/>
      <c r="I22" s="24"/>
      <c r="J22" s="549"/>
      <c r="K22" s="6"/>
      <c r="V22" s="42"/>
    </row>
    <row r="23" spans="1:22" ht="30.75" customHeight="1" x14ac:dyDescent="0.25">
      <c r="A23" s="72"/>
      <c r="B23" s="517" t="s">
        <v>63</v>
      </c>
      <c r="C23" s="24"/>
      <c r="D23" s="488" t="s">
        <v>7</v>
      </c>
      <c r="E23" s="483" t="s">
        <v>8</v>
      </c>
      <c r="F23" s="5"/>
      <c r="G23" s="486"/>
      <c r="H23" s="512">
        <f>IF(+F23&gt;0,-F23,F23)/1000</f>
        <v>0</v>
      </c>
      <c r="I23" s="24"/>
      <c r="J23" s="548"/>
      <c r="K23" s="25"/>
    </row>
    <row r="24" spans="1:22" ht="4.9000000000000004" customHeight="1" x14ac:dyDescent="0.25">
      <c r="A24" s="72"/>
      <c r="B24" s="460"/>
      <c r="C24" s="24"/>
      <c r="D24" s="462"/>
      <c r="E24" s="483"/>
      <c r="F24" s="483"/>
      <c r="G24" s="483"/>
      <c r="H24" s="483"/>
      <c r="I24" s="24"/>
      <c r="J24" s="549"/>
      <c r="K24" s="25"/>
    </row>
    <row r="25" spans="1:22" ht="49.15" customHeight="1" x14ac:dyDescent="0.25">
      <c r="A25" s="72"/>
      <c r="B25" s="516" t="s">
        <v>77</v>
      </c>
      <c r="C25" s="24"/>
      <c r="D25" s="487" t="s">
        <v>9</v>
      </c>
      <c r="E25" s="483" t="s">
        <v>23</v>
      </c>
      <c r="F25" s="5"/>
      <c r="G25" s="486"/>
      <c r="H25" s="512">
        <f>IF(+F25&gt;0,-F25,F25)/1000</f>
        <v>0</v>
      </c>
      <c r="I25" s="24"/>
      <c r="J25" s="548"/>
      <c r="K25" s="6"/>
    </row>
    <row r="26" spans="1:22" ht="3" customHeight="1" thickBot="1" x14ac:dyDescent="0.3">
      <c r="A26" s="72"/>
      <c r="B26" s="460"/>
      <c r="C26" s="24"/>
      <c r="D26" s="466"/>
      <c r="E26" s="483"/>
      <c r="F26" s="483"/>
      <c r="G26" s="483"/>
      <c r="H26" s="484"/>
      <c r="I26" s="24"/>
      <c r="J26" s="549"/>
      <c r="K26" s="6"/>
    </row>
    <row r="27" spans="1:22" ht="32.450000000000003" customHeight="1" thickBot="1" x14ac:dyDescent="0.3">
      <c r="A27" s="72"/>
      <c r="B27" s="516" t="s">
        <v>64</v>
      </c>
      <c r="C27" s="24"/>
      <c r="D27" s="466" t="s">
        <v>88</v>
      </c>
      <c r="E27" s="483" t="s">
        <v>24</v>
      </c>
      <c r="F27" s="486"/>
      <c r="G27" s="486"/>
      <c r="H27" s="511">
        <f>ROUND(SUM(H21:H25),3)</f>
        <v>0</v>
      </c>
      <c r="I27" s="24"/>
      <c r="J27" s="548"/>
      <c r="K27" s="6"/>
    </row>
    <row r="28" spans="1:22" ht="13.5" customHeight="1" x14ac:dyDescent="0.25">
      <c r="A28" s="72"/>
      <c r="B28" s="460"/>
      <c r="C28" s="24"/>
      <c r="D28" s="479"/>
      <c r="E28" s="481"/>
      <c r="F28" s="482"/>
      <c r="G28" s="465"/>
      <c r="H28" s="472"/>
      <c r="I28" s="24"/>
      <c r="J28" s="549"/>
      <c r="K28" s="25"/>
    </row>
    <row r="29" spans="1:22" ht="45" x14ac:dyDescent="0.25">
      <c r="A29" s="72"/>
      <c r="B29" s="516" t="s">
        <v>65</v>
      </c>
      <c r="C29" s="24"/>
      <c r="D29" s="466" t="s">
        <v>10</v>
      </c>
      <c r="E29" s="471" t="s">
        <v>25</v>
      </c>
      <c r="F29" s="465"/>
      <c r="G29" s="489"/>
      <c r="H29" s="510" t="e">
        <f>ROUND(+H15/H27,2)</f>
        <v>#DIV/0!</v>
      </c>
      <c r="I29" s="24"/>
      <c r="J29" s="548"/>
      <c r="K29" s="25"/>
    </row>
    <row r="30" spans="1:22" ht="13.5" customHeight="1" x14ac:dyDescent="0.25">
      <c r="A30" s="72"/>
      <c r="B30" s="460"/>
      <c r="C30" s="24"/>
      <c r="D30" s="479"/>
      <c r="E30" s="481"/>
      <c r="F30" s="465"/>
      <c r="G30" s="465"/>
      <c r="H30" s="465"/>
      <c r="I30" s="24"/>
      <c r="J30" s="549"/>
      <c r="K30" s="25"/>
    </row>
    <row r="31" spans="1:22" ht="45" x14ac:dyDescent="0.25">
      <c r="A31" s="72"/>
      <c r="B31" s="516" t="s">
        <v>66</v>
      </c>
      <c r="C31" s="24"/>
      <c r="D31" s="466" t="s">
        <v>87</v>
      </c>
      <c r="E31" s="477" t="s">
        <v>26</v>
      </c>
      <c r="F31" s="465"/>
      <c r="G31" s="465"/>
      <c r="H31" s="505" t="e">
        <f>ROUND(+H29*H21,0)</f>
        <v>#DIV/0!</v>
      </c>
      <c r="I31" s="24"/>
      <c r="J31" s="548"/>
      <c r="K31" s="6"/>
    </row>
    <row r="32" spans="1:22" ht="8.25" customHeight="1" x14ac:dyDescent="0.25">
      <c r="A32" s="72"/>
      <c r="B32" s="460"/>
      <c r="C32" s="24"/>
      <c r="D32" s="466"/>
      <c r="E32" s="478"/>
      <c r="F32" s="465"/>
      <c r="G32" s="465"/>
      <c r="H32" s="465"/>
      <c r="I32" s="24"/>
      <c r="J32" s="549"/>
      <c r="K32" s="6"/>
    </row>
    <row r="33" spans="1:21" ht="20.25" customHeight="1" x14ac:dyDescent="0.25">
      <c r="A33" s="72"/>
      <c r="B33" s="460"/>
      <c r="C33" s="24"/>
      <c r="D33" s="479"/>
      <c r="E33" s="480" t="s">
        <v>11</v>
      </c>
      <c r="F33" s="465"/>
      <c r="G33" s="465"/>
      <c r="H33" s="472"/>
      <c r="I33" s="24"/>
      <c r="J33" s="68"/>
      <c r="K33" s="25"/>
    </row>
    <row r="34" spans="1:21" ht="36" customHeight="1" x14ac:dyDescent="0.25">
      <c r="A34" s="72"/>
      <c r="B34" s="516" t="s">
        <v>67</v>
      </c>
      <c r="C34" s="24"/>
      <c r="D34" s="466" t="s">
        <v>31</v>
      </c>
      <c r="E34" s="476" t="s">
        <v>127</v>
      </c>
      <c r="F34" s="442"/>
      <c r="G34" s="465"/>
      <c r="H34" s="509">
        <f>ROUND(+F34,2)</f>
        <v>0</v>
      </c>
      <c r="I34" s="24"/>
      <c r="J34" s="548"/>
      <c r="K34" s="6"/>
    </row>
    <row r="35" spans="1:21" ht="3" customHeight="1" thickBot="1" x14ac:dyDescent="0.3">
      <c r="A35" s="72"/>
      <c r="B35" s="460"/>
      <c r="C35" s="24"/>
      <c r="D35" s="466"/>
      <c r="E35" s="476"/>
      <c r="F35" s="476"/>
      <c r="G35" s="476"/>
      <c r="H35" s="476"/>
      <c r="I35" s="24"/>
      <c r="J35" s="549"/>
      <c r="K35" s="6"/>
    </row>
    <row r="36" spans="1:21" ht="45.75" thickBot="1" x14ac:dyDescent="0.3">
      <c r="A36" s="72"/>
      <c r="B36" s="516" t="s">
        <v>68</v>
      </c>
      <c r="C36" s="24"/>
      <c r="D36" s="466" t="s">
        <v>91</v>
      </c>
      <c r="E36" s="467" t="s">
        <v>83</v>
      </c>
      <c r="F36" s="464"/>
      <c r="G36" s="465"/>
      <c r="H36" s="507" t="e">
        <f>ROUND(+H29+H34,2)</f>
        <v>#DIV/0!</v>
      </c>
      <c r="I36" s="24"/>
      <c r="J36" s="548"/>
      <c r="K36" s="6"/>
    </row>
    <row r="37" spans="1:21" ht="11.25" customHeight="1" thickBot="1" x14ac:dyDescent="0.3">
      <c r="A37" s="72"/>
      <c r="B37" s="460"/>
      <c r="C37" s="24"/>
      <c r="D37" s="462"/>
      <c r="E37" s="463"/>
      <c r="F37" s="464"/>
      <c r="G37" s="465"/>
      <c r="H37" s="472"/>
      <c r="I37" s="24"/>
      <c r="J37" s="549"/>
      <c r="K37" s="6"/>
    </row>
    <row r="38" spans="1:21" ht="35.25" customHeight="1" thickBot="1" x14ac:dyDescent="0.3">
      <c r="A38" s="72"/>
      <c r="B38" s="516" t="s">
        <v>69</v>
      </c>
      <c r="C38" s="24"/>
      <c r="D38" s="466" t="s">
        <v>92</v>
      </c>
      <c r="E38" s="467" t="s">
        <v>27</v>
      </c>
      <c r="F38" s="464"/>
      <c r="G38" s="465"/>
      <c r="H38" s="508" t="e">
        <f>ROUND(+H21*H36,0)</f>
        <v>#DIV/0!</v>
      </c>
      <c r="I38" s="24"/>
      <c r="J38" s="68"/>
      <c r="K38" s="6"/>
    </row>
    <row r="39" spans="1:21" s="42" customFormat="1" ht="18.75" customHeight="1" thickBot="1" x14ac:dyDescent="0.3">
      <c r="A39" s="73"/>
      <c r="B39" s="460"/>
      <c r="C39" s="24"/>
      <c r="D39" s="462"/>
      <c r="E39" s="468" t="s">
        <v>12</v>
      </c>
      <c r="F39" s="473"/>
      <c r="G39" s="474"/>
      <c r="H39" s="475"/>
      <c r="I39" s="58"/>
      <c r="J39" s="68"/>
      <c r="K39" s="59"/>
    </row>
    <row r="40" spans="1:21" ht="63" customHeight="1" thickBot="1" x14ac:dyDescent="0.3">
      <c r="A40" s="72"/>
      <c r="B40" s="517" t="s">
        <v>70</v>
      </c>
      <c r="C40" s="24"/>
      <c r="D40" s="466" t="s">
        <v>97</v>
      </c>
      <c r="E40" s="471" t="s">
        <v>533</v>
      </c>
      <c r="F40" s="66"/>
      <c r="G40" s="465"/>
      <c r="H40" s="507">
        <f>ROUND(+F40,2)</f>
        <v>0</v>
      </c>
      <c r="I40" s="24"/>
      <c r="J40" s="548"/>
      <c r="K40" s="6"/>
      <c r="L40" s="60"/>
    </row>
    <row r="41" spans="1:21" ht="13.5" customHeight="1" thickBot="1" x14ac:dyDescent="0.3">
      <c r="A41" s="72"/>
      <c r="B41" s="460"/>
      <c r="C41" s="24"/>
      <c r="D41" s="462"/>
      <c r="E41" s="463"/>
      <c r="F41" s="464"/>
      <c r="G41" s="465"/>
      <c r="H41" s="472"/>
      <c r="I41" s="24"/>
      <c r="J41" s="549"/>
      <c r="K41" s="6"/>
    </row>
    <row r="42" spans="1:21" ht="45.75" thickBot="1" x14ac:dyDescent="0.3">
      <c r="A42" s="72"/>
      <c r="B42" s="516" t="s">
        <v>71</v>
      </c>
      <c r="C42" s="24"/>
      <c r="D42" s="466" t="s">
        <v>93</v>
      </c>
      <c r="E42" s="467" t="s">
        <v>28</v>
      </c>
      <c r="F42" s="465"/>
      <c r="G42" s="465"/>
      <c r="H42" s="506">
        <f>ROUND(+H40*H21,0)</f>
        <v>0</v>
      </c>
      <c r="I42" s="24"/>
      <c r="J42" s="68"/>
      <c r="K42" s="6"/>
      <c r="U42" s="42"/>
    </row>
    <row r="43" spans="1:21" ht="21.75" customHeight="1" x14ac:dyDescent="0.25">
      <c r="A43" s="72"/>
      <c r="B43" s="460"/>
      <c r="C43" s="24"/>
      <c r="D43" s="462"/>
      <c r="E43" s="468" t="s">
        <v>13</v>
      </c>
      <c r="F43" s="469"/>
      <c r="G43" s="465"/>
      <c r="H43" s="472"/>
      <c r="I43" s="24"/>
      <c r="J43" s="68"/>
      <c r="K43" s="6"/>
    </row>
    <row r="44" spans="1:21" ht="45" x14ac:dyDescent="0.25">
      <c r="A44" s="72"/>
      <c r="B44" s="516" t="s">
        <v>72</v>
      </c>
      <c r="C44" s="24"/>
      <c r="D44" s="466" t="s">
        <v>100</v>
      </c>
      <c r="E44" s="467" t="s">
        <v>21</v>
      </c>
      <c r="F44" s="465"/>
      <c r="G44" s="465"/>
      <c r="H44" s="505">
        <f>ROUND(+H42-H46-H48,0)</f>
        <v>0</v>
      </c>
      <c r="I44" s="24"/>
      <c r="J44" s="548"/>
      <c r="K44" s="6"/>
    </row>
    <row r="45" spans="1:21" ht="3" customHeight="1" x14ac:dyDescent="0.25">
      <c r="A45" s="72"/>
      <c r="B45" s="460"/>
      <c r="C45" s="24"/>
      <c r="D45" s="466"/>
      <c r="E45" s="467"/>
      <c r="F45" s="465"/>
      <c r="G45" s="465"/>
      <c r="H45" s="465"/>
      <c r="I45" s="24"/>
      <c r="J45" s="549"/>
      <c r="K45" s="6"/>
    </row>
    <row r="46" spans="1:21" ht="20.45" customHeight="1" x14ac:dyDescent="0.25">
      <c r="A46" s="72"/>
      <c r="B46" s="517" t="s">
        <v>73</v>
      </c>
      <c r="C46" s="24"/>
      <c r="D46" s="462" t="s">
        <v>14</v>
      </c>
      <c r="E46" s="467" t="s">
        <v>17</v>
      </c>
      <c r="F46" s="465"/>
      <c r="G46" s="465"/>
      <c r="H46" s="505">
        <f>ROUND(-(H40*H23),0)</f>
        <v>0</v>
      </c>
      <c r="I46" s="24"/>
      <c r="J46" s="548"/>
      <c r="K46" s="6"/>
    </row>
    <row r="47" spans="1:21" ht="3" customHeight="1" x14ac:dyDescent="0.25">
      <c r="A47" s="72"/>
      <c r="B47" s="460"/>
      <c r="C47" s="24"/>
      <c r="D47" s="462"/>
      <c r="E47" s="467"/>
      <c r="F47" s="465"/>
      <c r="G47" s="465"/>
      <c r="H47" s="465"/>
      <c r="I47" s="24"/>
      <c r="J47" s="549"/>
      <c r="K47" s="6"/>
    </row>
    <row r="48" spans="1:21" ht="30" x14ac:dyDescent="0.25">
      <c r="A48" s="72"/>
      <c r="B48" s="517" t="s">
        <v>74</v>
      </c>
      <c r="C48" s="24"/>
      <c r="D48" s="466" t="s">
        <v>30</v>
      </c>
      <c r="E48" s="467" t="s">
        <v>29</v>
      </c>
      <c r="F48" s="465"/>
      <c r="G48" s="465"/>
      <c r="H48" s="505">
        <f>ROUND(-(H40*H25),0)</f>
        <v>0</v>
      </c>
      <c r="I48" s="24"/>
      <c r="J48" s="548"/>
      <c r="K48" s="6"/>
    </row>
    <row r="49" spans="1:11" ht="3" customHeight="1" thickBot="1" x14ac:dyDescent="0.3">
      <c r="A49" s="72"/>
      <c r="B49" s="460"/>
      <c r="C49" s="24"/>
      <c r="D49" s="466"/>
      <c r="E49" s="467"/>
      <c r="F49" s="465"/>
      <c r="G49" s="465"/>
      <c r="H49" s="502"/>
      <c r="I49" s="24"/>
      <c r="J49" s="549"/>
      <c r="K49" s="6"/>
    </row>
    <row r="50" spans="1:11" ht="30" thickBot="1" x14ac:dyDescent="0.3">
      <c r="A50" s="72"/>
      <c r="B50" s="517" t="s">
        <v>75</v>
      </c>
      <c r="C50" s="24"/>
      <c r="D50" s="466" t="s">
        <v>86</v>
      </c>
      <c r="E50" s="467" t="s">
        <v>28</v>
      </c>
      <c r="F50" s="465"/>
      <c r="G50" s="465"/>
      <c r="H50" s="504">
        <f>ROUND(SUM(H44:H48),0)</f>
        <v>0</v>
      </c>
      <c r="I50" s="24"/>
      <c r="J50" s="548"/>
      <c r="K50" s="6"/>
    </row>
    <row r="51" spans="1:11" ht="16.5" thickBot="1" x14ac:dyDescent="0.3">
      <c r="A51" s="72"/>
      <c r="B51" s="460"/>
      <c r="C51" s="24"/>
      <c r="D51" s="462"/>
      <c r="E51" s="470"/>
      <c r="F51" s="465"/>
      <c r="G51" s="465"/>
      <c r="H51" s="472"/>
      <c r="I51" s="24"/>
      <c r="J51" s="549"/>
      <c r="K51" s="6"/>
    </row>
    <row r="52" spans="1:11" ht="45.75" thickBot="1" x14ac:dyDescent="0.3">
      <c r="A52" s="72"/>
      <c r="B52" s="516" t="s">
        <v>76</v>
      </c>
      <c r="C52" s="24"/>
      <c r="D52" s="466" t="s">
        <v>15</v>
      </c>
      <c r="E52" s="471" t="s">
        <v>96</v>
      </c>
      <c r="F52" s="465"/>
      <c r="G52" s="465"/>
      <c r="H52" s="503" t="e">
        <f>ROUND(+H36-H40,2)</f>
        <v>#DIV/0!</v>
      </c>
      <c r="I52" s="24"/>
      <c r="J52" s="68"/>
      <c r="K52" s="6"/>
    </row>
    <row r="53" spans="1:11" ht="15" customHeight="1" thickBot="1" x14ac:dyDescent="0.3">
      <c r="A53" s="72"/>
      <c r="B53" s="461" t="s">
        <v>537</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sheetProtection algorithmName="SHA-512" hashValue="kpCxdG/TJ1WR5CiGKen9cLwJbhnM0+XYE0dUfyTA4AWN2WZYfkRfkOHzOpg9IgECAzAhJJgBCInGZWcZeG7EQw==" saltValue="b5Tif0BJlEc4swVKgIHrDg==" spinCount="100000" sheet="1" objects="1" scenarios="1"/>
  <mergeCells count="29">
    <mergeCell ref="J44:J45"/>
    <mergeCell ref="J46:J47"/>
    <mergeCell ref="J48:J49"/>
    <mergeCell ref="J50:J51"/>
    <mergeCell ref="J27:J28"/>
    <mergeCell ref="J29:J30"/>
    <mergeCell ref="J31:J32"/>
    <mergeCell ref="J34:J35"/>
    <mergeCell ref="J36:J37"/>
    <mergeCell ref="J40:J41"/>
    <mergeCell ref="J25:J26"/>
    <mergeCell ref="B7:B8"/>
    <mergeCell ref="H7:H8"/>
    <mergeCell ref="J7:J8"/>
    <mergeCell ref="J9:J10"/>
    <mergeCell ref="J11:J12"/>
    <mergeCell ref="J13:J14"/>
    <mergeCell ref="J15:J16"/>
    <mergeCell ref="J17:J18"/>
    <mergeCell ref="J19:J20"/>
    <mergeCell ref="J21:J22"/>
    <mergeCell ref="J23:J24"/>
    <mergeCell ref="D1:H1"/>
    <mergeCell ref="D2:H2"/>
    <mergeCell ref="D3:H3"/>
    <mergeCell ref="D4:H4"/>
    <mergeCell ref="J4:J6"/>
    <mergeCell ref="D5:H5"/>
    <mergeCell ref="D6:H6"/>
  </mergeCells>
  <hyperlinks>
    <hyperlink ref="B9" location="Instructions!C5" display="Instructions!C5" xr:uid="{7137CB00-1D38-400C-846E-90A86BA8F08A}"/>
    <hyperlink ref="B11" location="Instructions!C6" display="(2) Instructions" xr:uid="{E296C6B6-936C-43D6-B91D-EFAF07297B9D}"/>
    <hyperlink ref="B13" location="Instructions!C7" display="Instructions!C7" xr:uid="{90AE4A88-57F6-479C-B5DB-074D608BCC41}"/>
    <hyperlink ref="B15" location="Instructions!C8" display="Instructions!C8" xr:uid="{54E598D1-96B9-4AD4-A0EC-67BFA76C95F4}"/>
    <hyperlink ref="B17" location="Instructions!C9" display="Instructions!C9" xr:uid="{20FEA0DA-72F6-462F-9A9C-D493F9B6959E}"/>
    <hyperlink ref="B19" location="Instructions!C10" display="Instructions!C10" xr:uid="{6C401595-63B8-4233-8F16-B3A8EF35D493}"/>
    <hyperlink ref="B21" location="Instructions!C11" display="Instructions!C11" xr:uid="{BD927405-BEAE-415C-9945-256B65E134FA}"/>
    <hyperlink ref="B23" location="Instructions!C12" display="(8) Instructions" xr:uid="{85D71992-C042-404C-A24D-C9F9CBFCA84D}"/>
    <hyperlink ref="B25" location="Instructions!C13" display="Instructions!C13" xr:uid="{E876B644-2CCA-497D-94C5-CFB31B718CA9}"/>
    <hyperlink ref="B27" location="Instructions!C14" display="Instructions!C14" xr:uid="{9521B56F-245B-4199-AC2E-9BEB75075B0A}"/>
    <hyperlink ref="B29" location="Instructions!C15" display="Instructions!C15" xr:uid="{A6B25282-E06F-4119-B1FD-0D2D85800637}"/>
    <hyperlink ref="B31" location="Instructions!C16" display="Instructions!C16" xr:uid="{5254F8DE-BC90-4A74-9D1B-1A4ADA3E2B2A}"/>
    <hyperlink ref="B34" location="Instructions!C18" display="Instructions!C18" xr:uid="{8E04E881-D1E0-400D-9713-35E7EBBC5096}"/>
    <hyperlink ref="B36" location="Instructions!C19" display="Instructions!C19" xr:uid="{863503E1-E932-4F4B-9FC8-9C3635BB00C6}"/>
    <hyperlink ref="B38" location="Instructions!C20" display="Instructions!C20" xr:uid="{82AB450F-3016-40E8-9B33-A7A5418094CE}"/>
    <hyperlink ref="B40" location="Instructions!C22" display="(16) Instructions" xr:uid="{54F845CB-C009-4391-84CC-3819F3423FF3}"/>
    <hyperlink ref="B42" location="Instructions!C23" display="Instructions!C23" xr:uid="{CE756F53-2048-4D99-9BA4-1EC5F2AF8621}"/>
    <hyperlink ref="B44" location="Instructions!C25" display="Instructions!C25" xr:uid="{995DEBDF-74C9-4CFB-BBE9-2E00CAD14CD3}"/>
    <hyperlink ref="B46" location="Instructions!C26" display="(19) Instructions" xr:uid="{F98D0407-32C1-4A39-B188-73C056128FA6}"/>
    <hyperlink ref="B48" location="Instructions!C27" display="(20) Instructions" xr:uid="{54366E79-3152-43B8-ADB3-D0263666C259}"/>
    <hyperlink ref="B50" location="Instructions!C28" display="(21) Instructions" xr:uid="{B9B85466-A50F-4D1C-9315-40D1C8F27611}"/>
    <hyperlink ref="B52" location="Instructions!C29" display="Instructions!C29" xr:uid="{CB32E40A-2644-4FC2-AA43-40C42A3B2064}"/>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7D146-C807-4E0D-A336-50A216016ED2}">
  <sheetPr>
    <pageSetUpPr fitToPage="1"/>
  </sheetPr>
  <dimension ref="A1:XFC152"/>
  <sheetViews>
    <sheetView showGridLines="0" topLeftCell="A36" zoomScaleNormal="100" workbookViewId="0">
      <selection activeCell="H40" sqref="H40"/>
    </sheetView>
  </sheetViews>
  <sheetFormatPr defaultColWidth="0" defaultRowHeight="12.75"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ustomWidth="1"/>
    <col min="12" max="12" width="7.5703125" style="1" hidden="1" customWidth="1"/>
    <col min="13" max="20" width="4.42578125" style="1" hidden="1" customWidth="1"/>
    <col min="21" max="21" width="5.5703125" style="1" hidden="1" customWidth="1"/>
    <col min="22" max="23" width="4.42578125" style="1" hidden="1" customWidth="1"/>
    <col min="24" max="16383" width="8.7109375" style="1" hidden="1"/>
    <col min="16384" max="16384" width="5.7109375" style="1" hidden="1" customWidth="1"/>
  </cols>
  <sheetData>
    <row r="1" spans="1:13" ht="11.45" customHeight="1" x14ac:dyDescent="0.25">
      <c r="B1" s="71">
        <v>42837</v>
      </c>
      <c r="C1" s="24"/>
      <c r="D1" s="553"/>
      <c r="E1" s="553"/>
      <c r="F1" s="553"/>
      <c r="G1" s="553"/>
      <c r="H1" s="553"/>
      <c r="I1" s="24"/>
      <c r="J1" s="76"/>
    </row>
    <row r="2" spans="1:13" ht="23.25" x14ac:dyDescent="0.35">
      <c r="B2" s="69"/>
      <c r="C2" s="24"/>
      <c r="D2" s="562" t="s">
        <v>16</v>
      </c>
      <c r="E2" s="562"/>
      <c r="F2" s="562"/>
      <c r="G2" s="562"/>
      <c r="H2" s="562"/>
      <c r="I2" s="24"/>
      <c r="J2" s="67" t="s">
        <v>80</v>
      </c>
    </row>
    <row r="3" spans="1:13" ht="18" x14ac:dyDescent="0.25">
      <c r="B3" s="69"/>
      <c r="C3" s="24"/>
      <c r="D3" s="563" t="s">
        <v>78</v>
      </c>
      <c r="E3" s="563"/>
      <c r="F3" s="563"/>
      <c r="G3" s="563"/>
      <c r="H3" s="563"/>
      <c r="I3" s="24"/>
      <c r="J3" s="67" t="s">
        <v>79</v>
      </c>
      <c r="K3" s="25"/>
      <c r="L3" s="6"/>
      <c r="M3" s="6"/>
    </row>
    <row r="4" spans="1:13" ht="18" x14ac:dyDescent="0.25">
      <c r="B4" s="69"/>
      <c r="C4" s="24"/>
      <c r="D4" s="564" t="s">
        <v>119</v>
      </c>
      <c r="E4" s="564"/>
      <c r="F4" s="564"/>
      <c r="G4" s="564"/>
      <c r="H4" s="564"/>
      <c r="I4" s="24"/>
      <c r="J4" s="557" t="s">
        <v>84</v>
      </c>
      <c r="K4" s="25"/>
      <c r="L4" s="6"/>
      <c r="M4" s="6"/>
    </row>
    <row r="5" spans="1:13" ht="27" customHeight="1" x14ac:dyDescent="0.3">
      <c r="B5" s="69"/>
      <c r="C5" s="24"/>
      <c r="D5" s="565" t="s">
        <v>546</v>
      </c>
      <c r="E5" s="565"/>
      <c r="F5" s="565"/>
      <c r="G5" s="565"/>
      <c r="H5" s="565"/>
      <c r="I5" s="24"/>
      <c r="J5" s="557"/>
      <c r="K5" s="25"/>
      <c r="L5" s="6"/>
      <c r="M5" s="6"/>
    </row>
    <row r="6" spans="1:13" ht="21" customHeight="1" x14ac:dyDescent="0.3">
      <c r="B6" s="69"/>
      <c r="C6" s="24"/>
      <c r="D6" s="566" t="s">
        <v>550</v>
      </c>
      <c r="E6" s="566"/>
      <c r="F6" s="566"/>
      <c r="G6" s="566"/>
      <c r="H6" s="566"/>
      <c r="I6" s="24"/>
      <c r="J6" s="558"/>
      <c r="K6" s="25"/>
      <c r="L6" s="6"/>
      <c r="M6" s="6"/>
    </row>
    <row r="7" spans="1:13" ht="19.5" customHeight="1" x14ac:dyDescent="0.25">
      <c r="B7" s="550" t="s">
        <v>82</v>
      </c>
      <c r="C7" s="24"/>
      <c r="D7" s="26"/>
      <c r="E7" s="27"/>
      <c r="F7" s="6"/>
      <c r="G7" s="6"/>
      <c r="H7" s="561" t="s">
        <v>94</v>
      </c>
      <c r="I7" s="24"/>
      <c r="J7" s="548"/>
    </row>
    <row r="8" spans="1:13" ht="42.6" customHeight="1" thickBot="1" x14ac:dyDescent="0.3">
      <c r="B8" s="551"/>
      <c r="C8" s="24"/>
      <c r="D8" s="28" t="s">
        <v>0</v>
      </c>
      <c r="E8" s="29"/>
      <c r="F8" s="77" t="s">
        <v>85</v>
      </c>
      <c r="G8" s="6"/>
      <c r="H8" s="561"/>
      <c r="I8" s="24"/>
      <c r="J8" s="549"/>
      <c r="K8" s="6"/>
    </row>
    <row r="9" spans="1:13" ht="32.25" customHeight="1" x14ac:dyDescent="0.25">
      <c r="A9" s="72"/>
      <c r="B9" s="30" t="s">
        <v>56</v>
      </c>
      <c r="C9" s="24"/>
      <c r="D9" s="80" t="s">
        <v>20</v>
      </c>
      <c r="E9" s="79" t="s">
        <v>535</v>
      </c>
      <c r="F9" s="4">
        <v>2199991</v>
      </c>
      <c r="G9" s="9"/>
      <c r="H9" s="431">
        <f>ROUND(+F9,0)</f>
        <v>2199991</v>
      </c>
      <c r="I9" s="24"/>
      <c r="J9" s="548"/>
      <c r="K9" s="6"/>
    </row>
    <row r="10" spans="1:13" ht="3" customHeight="1" x14ac:dyDescent="0.25">
      <c r="A10" s="72"/>
      <c r="B10" s="33"/>
      <c r="C10" s="24"/>
      <c r="D10" s="31"/>
      <c r="E10" s="32"/>
      <c r="F10" s="32"/>
      <c r="G10" s="32"/>
      <c r="H10" s="32"/>
      <c r="I10" s="24"/>
      <c r="J10" s="549"/>
      <c r="K10" s="6"/>
    </row>
    <row r="11" spans="1:13" ht="23.45" customHeight="1" x14ac:dyDescent="0.25">
      <c r="A11" s="72"/>
      <c r="B11" s="34" t="s">
        <v>57</v>
      </c>
      <c r="C11" s="24"/>
      <c r="D11" s="31" t="s">
        <v>1</v>
      </c>
      <c r="E11" s="78" t="s">
        <v>545</v>
      </c>
      <c r="F11" s="2"/>
      <c r="G11" s="9"/>
      <c r="H11" s="431">
        <f>ROUND(+H9*0.0177,0)</f>
        <v>38940</v>
      </c>
      <c r="I11" s="24"/>
      <c r="J11" s="548"/>
      <c r="K11" s="6"/>
    </row>
    <row r="12" spans="1:13" ht="3" customHeight="1" x14ac:dyDescent="0.25">
      <c r="A12" s="72"/>
      <c r="B12" s="36"/>
      <c r="C12" s="24"/>
      <c r="D12" s="31"/>
      <c r="E12" s="35"/>
      <c r="F12" s="2"/>
      <c r="G12" s="2"/>
      <c r="H12" s="2"/>
      <c r="I12" s="24"/>
      <c r="J12" s="549"/>
      <c r="K12" s="6"/>
    </row>
    <row r="13" spans="1:13" ht="33.75" customHeight="1" x14ac:dyDescent="0.25">
      <c r="A13" s="72"/>
      <c r="B13" s="82" t="s">
        <v>58</v>
      </c>
      <c r="C13" s="24"/>
      <c r="D13" s="80" t="s">
        <v>2</v>
      </c>
      <c r="E13" s="78" t="s">
        <v>544</v>
      </c>
      <c r="F13" s="3"/>
      <c r="G13" s="9"/>
      <c r="H13" s="441">
        <f>IF(F13&gt;0,-F13,F13)</f>
        <v>0</v>
      </c>
      <c r="I13" s="24"/>
      <c r="J13" s="548" t="s">
        <v>3</v>
      </c>
      <c r="K13" s="25"/>
    </row>
    <row r="14" spans="1:13" ht="5.25" customHeight="1" x14ac:dyDescent="0.25">
      <c r="A14" s="72"/>
      <c r="B14" s="37"/>
      <c r="C14" s="24"/>
      <c r="D14" s="31"/>
      <c r="E14" s="35"/>
      <c r="F14" s="35"/>
      <c r="G14" s="35"/>
      <c r="H14" s="35"/>
      <c r="I14" s="24"/>
      <c r="J14" s="549"/>
      <c r="K14" s="25"/>
    </row>
    <row r="15" spans="1:13" ht="47.25" customHeight="1" x14ac:dyDescent="0.25">
      <c r="A15" s="72"/>
      <c r="B15" s="454" t="s">
        <v>543</v>
      </c>
      <c r="C15" s="24"/>
      <c r="D15" s="31" t="s">
        <v>542</v>
      </c>
      <c r="E15" s="35" t="s">
        <v>549</v>
      </c>
      <c r="F15" s="3">
        <v>-47600.12</v>
      </c>
      <c r="G15" s="35"/>
      <c r="H15" s="441">
        <f>IF(F15&gt;0,-F15,F15)</f>
        <v>-47600.12</v>
      </c>
      <c r="I15" s="24"/>
      <c r="J15" s="453"/>
      <c r="K15" s="25"/>
    </row>
    <row r="16" spans="1:13" ht="10.5" customHeight="1" thickBot="1" x14ac:dyDescent="0.3">
      <c r="A16" s="72"/>
      <c r="B16" s="37"/>
      <c r="C16" s="24"/>
      <c r="D16" s="31"/>
      <c r="E16" s="35"/>
      <c r="F16" s="35"/>
      <c r="G16" s="35"/>
      <c r="H16" s="35"/>
      <c r="I16" s="24"/>
      <c r="J16" s="453"/>
      <c r="K16" s="25"/>
    </row>
    <row r="17" spans="1:22" ht="30.75" thickBot="1" x14ac:dyDescent="0.3">
      <c r="A17" s="72"/>
      <c r="B17" s="30" t="s">
        <v>59</v>
      </c>
      <c r="C17" s="24"/>
      <c r="D17" s="452" t="s">
        <v>548</v>
      </c>
      <c r="E17" s="79" t="s">
        <v>18</v>
      </c>
      <c r="F17" s="9"/>
      <c r="G17" s="9"/>
      <c r="H17" s="430">
        <f>ROUND(+H9+H11+H13+H15,0)</f>
        <v>2191331</v>
      </c>
      <c r="I17" s="24"/>
      <c r="J17" s="548"/>
      <c r="K17" s="25"/>
    </row>
    <row r="18" spans="1:22" ht="21" customHeight="1" x14ac:dyDescent="0.25">
      <c r="A18" s="72"/>
      <c r="B18" s="37"/>
      <c r="C18" s="24"/>
      <c r="D18" s="38" t="s">
        <v>3</v>
      </c>
      <c r="E18" s="39" t="s">
        <v>19</v>
      </c>
      <c r="F18" s="9"/>
      <c r="G18" s="9"/>
      <c r="H18" s="9" t="s">
        <v>3</v>
      </c>
      <c r="I18" s="24"/>
      <c r="J18" s="549"/>
      <c r="K18" s="25"/>
    </row>
    <row r="19" spans="1:22" ht="34.5" customHeight="1" x14ac:dyDescent="0.25">
      <c r="A19" s="72"/>
      <c r="B19" s="30" t="s">
        <v>60</v>
      </c>
      <c r="C19" s="24"/>
      <c r="D19" s="31" t="s">
        <v>4</v>
      </c>
      <c r="E19" s="40" t="s">
        <v>5</v>
      </c>
      <c r="F19" s="4">
        <v>23188697</v>
      </c>
      <c r="G19" s="9"/>
      <c r="H19" s="438">
        <f>ROUND(+F19,3)/1000</f>
        <v>23188.697</v>
      </c>
      <c r="I19" s="24"/>
      <c r="J19" s="548"/>
      <c r="K19" s="6"/>
    </row>
    <row r="20" spans="1:22" ht="3" customHeight="1" x14ac:dyDescent="0.25">
      <c r="A20" s="72"/>
      <c r="B20" s="37"/>
      <c r="C20" s="24"/>
      <c r="D20" s="31"/>
      <c r="E20" s="40"/>
      <c r="F20" s="40"/>
      <c r="G20" s="40"/>
      <c r="H20" s="40"/>
      <c r="I20" s="24"/>
      <c r="J20" s="549"/>
      <c r="K20" s="6"/>
    </row>
    <row r="21" spans="1:22" ht="45.75" customHeight="1" x14ac:dyDescent="0.25">
      <c r="A21" s="72"/>
      <c r="B21" s="30" t="s">
        <v>61</v>
      </c>
      <c r="C21" s="24"/>
      <c r="D21" s="80" t="s">
        <v>6</v>
      </c>
      <c r="E21" s="32" t="s">
        <v>22</v>
      </c>
      <c r="F21" s="5">
        <v>-1396908</v>
      </c>
      <c r="G21" s="9"/>
      <c r="H21" s="440">
        <f>IF(+F21&gt;0,-F21,F21)/1000</f>
        <v>-1396.9079999999999</v>
      </c>
      <c r="I21" s="24"/>
      <c r="J21" s="548"/>
      <c r="K21" s="6"/>
      <c r="U21" s="41"/>
    </row>
    <row r="22" spans="1:22" ht="3" customHeight="1" thickBot="1" x14ac:dyDescent="0.3">
      <c r="A22" s="72"/>
      <c r="B22" s="37"/>
      <c r="C22" s="24"/>
      <c r="D22" s="31"/>
      <c r="E22" s="32"/>
      <c r="F22" s="32"/>
      <c r="G22" s="32"/>
      <c r="H22" s="32"/>
      <c r="I22" s="24"/>
      <c r="J22" s="549"/>
      <c r="K22" s="6"/>
      <c r="U22" s="41"/>
    </row>
    <row r="23" spans="1:22" ht="41.25" customHeight="1" x14ac:dyDescent="0.25">
      <c r="A23" s="72"/>
      <c r="B23" s="30" t="s">
        <v>62</v>
      </c>
      <c r="C23" s="24"/>
      <c r="D23" s="31" t="s">
        <v>89</v>
      </c>
      <c r="E23" s="32" t="s">
        <v>95</v>
      </c>
      <c r="F23" s="9"/>
      <c r="G23" s="9"/>
      <c r="H23" s="439">
        <f>ROUND(+H19+H21,3)</f>
        <v>21791.789000000001</v>
      </c>
      <c r="I23" s="24"/>
      <c r="J23" s="548"/>
      <c r="K23" s="6"/>
      <c r="V23" s="42"/>
    </row>
    <row r="24" spans="1:22" ht="3" customHeight="1" x14ac:dyDescent="0.25">
      <c r="A24" s="72"/>
      <c r="B24" s="37"/>
      <c r="C24" s="24"/>
      <c r="D24" s="31"/>
      <c r="E24" s="32"/>
      <c r="F24" s="9"/>
      <c r="G24" s="9"/>
      <c r="H24" s="9"/>
      <c r="I24" s="24"/>
      <c r="J24" s="549"/>
      <c r="K24" s="6"/>
      <c r="V24" s="42"/>
    </row>
    <row r="25" spans="1:22" ht="30.75" customHeight="1" x14ac:dyDescent="0.25">
      <c r="A25" s="72"/>
      <c r="B25" s="34" t="s">
        <v>63</v>
      </c>
      <c r="C25" s="24"/>
      <c r="D25" s="81" t="s">
        <v>7</v>
      </c>
      <c r="E25" s="35" t="s">
        <v>8</v>
      </c>
      <c r="F25" s="5">
        <v>-719182</v>
      </c>
      <c r="G25" s="9"/>
      <c r="H25" s="438">
        <f>IF(+F25&gt;0,-F25,F25)/1000</f>
        <v>-719.18200000000002</v>
      </c>
      <c r="I25" s="24"/>
      <c r="J25" s="548"/>
      <c r="K25" s="25"/>
    </row>
    <row r="26" spans="1:22" ht="4.9000000000000004" customHeight="1" x14ac:dyDescent="0.25">
      <c r="A26" s="72"/>
      <c r="B26" s="37"/>
      <c r="C26" s="24"/>
      <c r="D26" s="43"/>
      <c r="E26" s="35"/>
      <c r="F26" s="35"/>
      <c r="G26" s="35"/>
      <c r="H26" s="35"/>
      <c r="I26" s="24"/>
      <c r="J26" s="549"/>
      <c r="K26" s="25"/>
    </row>
    <row r="27" spans="1:22" ht="49.15" customHeight="1" x14ac:dyDescent="0.25">
      <c r="A27" s="72"/>
      <c r="B27" s="30" t="s">
        <v>77</v>
      </c>
      <c r="C27" s="24"/>
      <c r="D27" s="80" t="s">
        <v>9</v>
      </c>
      <c r="E27" s="35" t="s">
        <v>23</v>
      </c>
      <c r="F27" s="5"/>
      <c r="G27" s="9"/>
      <c r="H27" s="438">
        <f>IF(+F27&gt;0,-F27,F27)/1000</f>
        <v>0</v>
      </c>
      <c r="I27" s="24"/>
      <c r="J27" s="548"/>
      <c r="K27" s="6"/>
    </row>
    <row r="28" spans="1:22" ht="3" customHeight="1" thickBot="1" x14ac:dyDescent="0.3">
      <c r="A28" s="72"/>
      <c r="B28" s="37"/>
      <c r="C28" s="24"/>
      <c r="D28" s="31"/>
      <c r="E28" s="35"/>
      <c r="F28" s="35"/>
      <c r="G28" s="35"/>
      <c r="H28" s="44"/>
      <c r="I28" s="24"/>
      <c r="J28" s="549"/>
      <c r="K28" s="6"/>
    </row>
    <row r="29" spans="1:22" ht="32.450000000000003" customHeight="1" thickBot="1" x14ac:dyDescent="0.3">
      <c r="A29" s="72"/>
      <c r="B29" s="30" t="s">
        <v>64</v>
      </c>
      <c r="C29" s="24"/>
      <c r="D29" s="31" t="s">
        <v>88</v>
      </c>
      <c r="E29" s="35" t="s">
        <v>24</v>
      </c>
      <c r="F29" s="9"/>
      <c r="G29" s="9"/>
      <c r="H29" s="437">
        <f>ROUND(SUM(H23:H27),3)</f>
        <v>21072.607</v>
      </c>
      <c r="I29" s="24"/>
      <c r="J29" s="548"/>
      <c r="K29" s="6"/>
    </row>
    <row r="30" spans="1:22" ht="13.5" customHeight="1" x14ac:dyDescent="0.25">
      <c r="A30" s="72"/>
      <c r="B30" s="37"/>
      <c r="C30" s="24"/>
      <c r="D30" s="38"/>
      <c r="E30" s="45"/>
      <c r="F30" s="46"/>
      <c r="G30" s="14"/>
      <c r="H30" s="13"/>
      <c r="I30" s="24"/>
      <c r="J30" s="549"/>
      <c r="K30" s="25"/>
    </row>
    <row r="31" spans="1:22" ht="45" x14ac:dyDescent="0.25">
      <c r="A31" s="72"/>
      <c r="B31" s="30" t="s">
        <v>65</v>
      </c>
      <c r="C31" s="24"/>
      <c r="D31" s="31" t="s">
        <v>10</v>
      </c>
      <c r="E31" s="47" t="s">
        <v>25</v>
      </c>
      <c r="F31" s="14"/>
      <c r="G31" s="48"/>
      <c r="H31" s="436">
        <f>ROUND(+H17/H29,2)</f>
        <v>103.99</v>
      </c>
      <c r="I31" s="24"/>
      <c r="J31" s="548"/>
      <c r="K31" s="25"/>
    </row>
    <row r="32" spans="1:22" ht="13.5" customHeight="1" x14ac:dyDescent="0.25">
      <c r="A32" s="72"/>
      <c r="B32" s="37"/>
      <c r="C32" s="24"/>
      <c r="D32" s="38"/>
      <c r="E32" s="45"/>
      <c r="F32" s="14"/>
      <c r="G32" s="14"/>
      <c r="H32" s="14"/>
      <c r="I32" s="24"/>
      <c r="J32" s="549"/>
      <c r="K32" s="25"/>
    </row>
    <row r="33" spans="1:21" ht="45" x14ac:dyDescent="0.25">
      <c r="A33" s="72"/>
      <c r="B33" s="30" t="s">
        <v>66</v>
      </c>
      <c r="C33" s="24"/>
      <c r="D33" s="31" t="s">
        <v>87</v>
      </c>
      <c r="E33" s="40" t="s">
        <v>26</v>
      </c>
      <c r="F33" s="14"/>
      <c r="G33" s="14"/>
      <c r="H33" s="431">
        <f>ROUND(+H31*H23,0)</f>
        <v>2266128</v>
      </c>
      <c r="I33" s="24"/>
      <c r="J33" s="548"/>
      <c r="K33" s="6"/>
    </row>
    <row r="34" spans="1:21" ht="8.25" customHeight="1" x14ac:dyDescent="0.25">
      <c r="A34" s="72"/>
      <c r="B34" s="37"/>
      <c r="C34" s="24"/>
      <c r="D34" s="31"/>
      <c r="E34" s="49"/>
      <c r="F34" s="14"/>
      <c r="G34" s="14"/>
      <c r="H34" s="14"/>
      <c r="I34" s="24"/>
      <c r="J34" s="549"/>
      <c r="K34" s="6"/>
    </row>
    <row r="35" spans="1:21" ht="20.25" customHeight="1" x14ac:dyDescent="0.25">
      <c r="A35" s="72"/>
      <c r="B35" s="37"/>
      <c r="C35" s="24"/>
      <c r="D35" s="38"/>
      <c r="E35" s="50" t="s">
        <v>11</v>
      </c>
      <c r="F35" s="14"/>
      <c r="G35" s="14"/>
      <c r="H35" s="13"/>
      <c r="I35" s="24"/>
      <c r="J35" s="68"/>
      <c r="K35" s="25"/>
    </row>
    <row r="36" spans="1:21" ht="36" customHeight="1" x14ac:dyDescent="0.25">
      <c r="A36" s="72"/>
      <c r="B36" s="30" t="s">
        <v>67</v>
      </c>
      <c r="C36" s="24"/>
      <c r="D36" s="31" t="s">
        <v>31</v>
      </c>
      <c r="E36" s="51" t="s">
        <v>127</v>
      </c>
      <c r="F36" s="442"/>
      <c r="G36" s="14"/>
      <c r="H36" s="435">
        <f>ROUND(+F36,2)</f>
        <v>0</v>
      </c>
      <c r="I36" s="24"/>
      <c r="J36" s="548"/>
      <c r="K36" s="6"/>
    </row>
    <row r="37" spans="1:21" ht="3" customHeight="1" thickBot="1" x14ac:dyDescent="0.3">
      <c r="A37" s="72"/>
      <c r="B37" s="37"/>
      <c r="C37" s="24"/>
      <c r="D37" s="31"/>
      <c r="E37" s="51"/>
      <c r="F37" s="51"/>
      <c r="G37" s="51"/>
      <c r="H37" s="51"/>
      <c r="I37" s="24"/>
      <c r="J37" s="549"/>
      <c r="K37" s="6"/>
    </row>
    <row r="38" spans="1:21" ht="45.75" thickBot="1" x14ac:dyDescent="0.3">
      <c r="A38" s="72"/>
      <c r="B38" s="30" t="s">
        <v>68</v>
      </c>
      <c r="C38" s="24"/>
      <c r="D38" s="31" t="s">
        <v>91</v>
      </c>
      <c r="E38" s="52" t="s">
        <v>83</v>
      </c>
      <c r="F38" s="53"/>
      <c r="G38" s="14"/>
      <c r="H38" s="433">
        <f>ROUND(+H31+H36,2)</f>
        <v>103.99</v>
      </c>
      <c r="I38" s="24"/>
      <c r="J38" s="548"/>
      <c r="K38" s="6"/>
    </row>
    <row r="39" spans="1:21" ht="11.25" customHeight="1" thickBot="1" x14ac:dyDescent="0.3">
      <c r="A39" s="72"/>
      <c r="B39" s="37"/>
      <c r="C39" s="24"/>
      <c r="D39" s="43"/>
      <c r="E39" s="54"/>
      <c r="F39" s="53"/>
      <c r="G39" s="14"/>
      <c r="H39" s="13"/>
      <c r="I39" s="24"/>
      <c r="J39" s="549"/>
      <c r="K39" s="6"/>
    </row>
    <row r="40" spans="1:21" ht="35.25" customHeight="1" thickBot="1" x14ac:dyDescent="0.3">
      <c r="A40" s="72"/>
      <c r="B40" s="30" t="s">
        <v>69</v>
      </c>
      <c r="C40" s="24"/>
      <c r="D40" s="31" t="s">
        <v>92</v>
      </c>
      <c r="E40" s="52" t="s">
        <v>27</v>
      </c>
      <c r="F40" s="53"/>
      <c r="G40" s="14"/>
      <c r="H40" s="434">
        <f>ROUND(+H23*H38,0)</f>
        <v>2266128</v>
      </c>
      <c r="I40" s="24"/>
      <c r="J40" s="68"/>
      <c r="K40" s="6"/>
    </row>
    <row r="41" spans="1:21" s="42" customFormat="1" ht="18.75" customHeight="1" thickBot="1" x14ac:dyDescent="0.3">
      <c r="A41" s="73"/>
      <c r="B41" s="37"/>
      <c r="C41" s="24"/>
      <c r="D41" s="43"/>
      <c r="E41" s="55" t="s">
        <v>12</v>
      </c>
      <c r="F41" s="56"/>
      <c r="G41" s="57"/>
      <c r="H41" s="16"/>
      <c r="I41" s="58"/>
      <c r="J41" s="68"/>
      <c r="K41" s="59"/>
    </row>
    <row r="42" spans="1:21" ht="63" customHeight="1" thickBot="1" x14ac:dyDescent="0.3">
      <c r="A42" s="72"/>
      <c r="B42" s="34" t="s">
        <v>70</v>
      </c>
      <c r="C42" s="24"/>
      <c r="D42" s="31" t="s">
        <v>97</v>
      </c>
      <c r="E42" s="47" t="s">
        <v>533</v>
      </c>
      <c r="F42" s="66">
        <v>103.99</v>
      </c>
      <c r="G42" s="14"/>
      <c r="H42" s="433">
        <f>ROUND(+F42,2)</f>
        <v>103.99</v>
      </c>
      <c r="I42" s="24"/>
      <c r="J42" s="548"/>
      <c r="K42" s="6"/>
      <c r="L42" s="60"/>
    </row>
    <row r="43" spans="1:21" ht="13.5" customHeight="1" thickBot="1" x14ac:dyDescent="0.3">
      <c r="A43" s="72"/>
      <c r="B43" s="37"/>
      <c r="C43" s="24"/>
      <c r="D43" s="43"/>
      <c r="E43" s="54"/>
      <c r="F43" s="53"/>
      <c r="G43" s="14"/>
      <c r="H43" s="13"/>
      <c r="I43" s="24"/>
      <c r="J43" s="549"/>
      <c r="K43" s="6"/>
    </row>
    <row r="44" spans="1:21" ht="45.75" thickBot="1" x14ac:dyDescent="0.3">
      <c r="A44" s="72"/>
      <c r="B44" s="30" t="s">
        <v>71</v>
      </c>
      <c r="C44" s="24"/>
      <c r="D44" s="31" t="s">
        <v>93</v>
      </c>
      <c r="E44" s="52" t="s">
        <v>28</v>
      </c>
      <c r="F44" s="14"/>
      <c r="G44" s="14"/>
      <c r="H44" s="432">
        <f>ROUND(+H42*H23,0)</f>
        <v>2266128</v>
      </c>
      <c r="I44" s="24"/>
      <c r="J44" s="68"/>
      <c r="K44" s="6"/>
      <c r="U44" s="42"/>
    </row>
    <row r="45" spans="1:21" ht="21.75" customHeight="1" x14ac:dyDescent="0.25">
      <c r="A45" s="72"/>
      <c r="B45" s="37"/>
      <c r="C45" s="24"/>
      <c r="D45" s="43"/>
      <c r="E45" s="55" t="s">
        <v>13</v>
      </c>
      <c r="F45" s="61"/>
      <c r="G45" s="14"/>
      <c r="H45" s="13"/>
      <c r="I45" s="24"/>
      <c r="J45" s="68"/>
      <c r="K45" s="6"/>
    </row>
    <row r="46" spans="1:21" ht="45" x14ac:dyDescent="0.25">
      <c r="A46" s="72"/>
      <c r="B46" s="30" t="s">
        <v>72</v>
      </c>
      <c r="C46" s="24"/>
      <c r="D46" s="31" t="s">
        <v>100</v>
      </c>
      <c r="E46" s="52" t="s">
        <v>21</v>
      </c>
      <c r="F46" s="14"/>
      <c r="G46" s="14"/>
      <c r="H46" s="431">
        <f>ROUND(+H44-H48-H50,0)</f>
        <v>2191340</v>
      </c>
      <c r="I46" s="24"/>
      <c r="J46" s="548"/>
      <c r="K46" s="6"/>
    </row>
    <row r="47" spans="1:21" ht="3" customHeight="1" x14ac:dyDescent="0.25">
      <c r="A47" s="72"/>
      <c r="B47" s="37"/>
      <c r="C47" s="24"/>
      <c r="D47" s="31"/>
      <c r="E47" s="52"/>
      <c r="F47" s="14"/>
      <c r="G47" s="14"/>
      <c r="H47" s="14"/>
      <c r="I47" s="24"/>
      <c r="J47" s="549"/>
      <c r="K47" s="6"/>
    </row>
    <row r="48" spans="1:21" ht="20.45" customHeight="1" x14ac:dyDescent="0.25">
      <c r="A48" s="72"/>
      <c r="B48" s="34" t="s">
        <v>73</v>
      </c>
      <c r="C48" s="24"/>
      <c r="D48" s="43" t="s">
        <v>14</v>
      </c>
      <c r="E48" s="52" t="s">
        <v>17</v>
      </c>
      <c r="F48" s="14"/>
      <c r="G48" s="14"/>
      <c r="H48" s="431">
        <f>ROUND(-(H42*H25),0)</f>
        <v>74788</v>
      </c>
      <c r="I48" s="24"/>
      <c r="J48" s="548"/>
      <c r="K48" s="6"/>
    </row>
    <row r="49" spans="1:11" ht="3" customHeight="1" x14ac:dyDescent="0.25">
      <c r="A49" s="72"/>
      <c r="B49" s="37"/>
      <c r="C49" s="24"/>
      <c r="D49" s="43"/>
      <c r="E49" s="52"/>
      <c r="F49" s="14"/>
      <c r="G49" s="14"/>
      <c r="H49" s="14"/>
      <c r="I49" s="24"/>
      <c r="J49" s="549"/>
      <c r="K49" s="6"/>
    </row>
    <row r="50" spans="1:11" ht="30" x14ac:dyDescent="0.25">
      <c r="A50" s="72"/>
      <c r="B50" s="34" t="s">
        <v>74</v>
      </c>
      <c r="C50" s="24"/>
      <c r="D50" s="31" t="s">
        <v>30</v>
      </c>
      <c r="E50" s="52" t="s">
        <v>29</v>
      </c>
      <c r="F50" s="14"/>
      <c r="G50" s="14"/>
      <c r="H50" s="431">
        <f>ROUND(-(H42*H27),0)</f>
        <v>0</v>
      </c>
      <c r="I50" s="24"/>
      <c r="J50" s="548"/>
      <c r="K50" s="6"/>
    </row>
    <row r="51" spans="1:11" ht="3" customHeight="1" thickBot="1" x14ac:dyDescent="0.3">
      <c r="A51" s="72"/>
      <c r="B51" s="37"/>
      <c r="C51" s="24"/>
      <c r="D51" s="31"/>
      <c r="E51" s="52"/>
      <c r="F51" s="14"/>
      <c r="G51" s="14"/>
      <c r="H51" s="62"/>
      <c r="I51" s="24"/>
      <c r="J51" s="549"/>
      <c r="K51" s="6"/>
    </row>
    <row r="52" spans="1:11" ht="30" thickBot="1" x14ac:dyDescent="0.3">
      <c r="A52" s="72"/>
      <c r="B52" s="34" t="s">
        <v>75</v>
      </c>
      <c r="C52" s="24"/>
      <c r="D52" s="31" t="s">
        <v>86</v>
      </c>
      <c r="E52" s="52" t="s">
        <v>28</v>
      </c>
      <c r="F52" s="14"/>
      <c r="G52" s="14"/>
      <c r="H52" s="430">
        <f>ROUND(SUM(H46:H50),0)</f>
        <v>2266128</v>
      </c>
      <c r="I52" s="24"/>
      <c r="J52" s="548"/>
      <c r="K52" s="6"/>
    </row>
    <row r="53" spans="1:11" ht="16.5" thickBot="1" x14ac:dyDescent="0.3">
      <c r="A53" s="72"/>
      <c r="B53" s="37"/>
      <c r="C53" s="24"/>
      <c r="D53" s="43"/>
      <c r="E53" s="63"/>
      <c r="F53" s="14"/>
      <c r="G53" s="14"/>
      <c r="H53" s="13"/>
      <c r="I53" s="24"/>
      <c r="J53" s="549"/>
      <c r="K53" s="6"/>
    </row>
    <row r="54" spans="1:11" ht="45.75" thickBot="1" x14ac:dyDescent="0.3">
      <c r="A54" s="72"/>
      <c r="B54" s="30" t="s">
        <v>76</v>
      </c>
      <c r="C54" s="24"/>
      <c r="D54" s="31" t="s">
        <v>15</v>
      </c>
      <c r="E54" s="47" t="s">
        <v>96</v>
      </c>
      <c r="F54" s="14"/>
      <c r="G54" s="14"/>
      <c r="H54" s="429">
        <f>ROUND(+H38-H42,2)</f>
        <v>0</v>
      </c>
      <c r="I54" s="24"/>
      <c r="J54" s="68"/>
      <c r="K54" s="6"/>
    </row>
    <row r="55" spans="1:11" ht="15" customHeight="1" thickBot="1" x14ac:dyDescent="0.3">
      <c r="A55" s="72"/>
      <c r="B55" s="74" t="s">
        <v>547</v>
      </c>
      <c r="C55" s="24"/>
      <c r="D55" s="24"/>
      <c r="E55" s="24"/>
      <c r="F55" s="24"/>
      <c r="G55" s="24"/>
      <c r="H55" s="24"/>
      <c r="I55" s="24"/>
      <c r="J55" s="75"/>
      <c r="K55" s="6"/>
    </row>
    <row r="97" spans="4:8" x14ac:dyDescent="0.2"/>
    <row r="98" spans="4:8" x14ac:dyDescent="0.2"/>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row r="151" spans="4:8" ht="15" hidden="1" x14ac:dyDescent="0.2">
      <c r="D151" s="65"/>
      <c r="E151" s="65"/>
      <c r="F151" s="65"/>
      <c r="G151" s="65"/>
      <c r="H151" s="65"/>
    </row>
    <row r="152" spans="4:8" ht="15" hidden="1" x14ac:dyDescent="0.2">
      <c r="D152" s="65"/>
      <c r="E152" s="65"/>
      <c r="F152" s="65"/>
      <c r="G152" s="65"/>
      <c r="H152" s="65"/>
    </row>
  </sheetData>
  <sheetProtection algorithmName="SHA-512" hashValue="gSsWbYHeapj1TDRPEpIh2ir/LKzXiWZhesYZWgdli4mOtBM4oehXmDmOQHuEZU5fSolQqRR7r7ayJRP4zrLAYQ==" saltValue="rhG+OfCNQyYXL/vnB1Gd8A==" spinCount="100000" sheet="1" formatColumns="0"/>
  <mergeCells count="29">
    <mergeCell ref="B7:B8"/>
    <mergeCell ref="D2:H2"/>
    <mergeCell ref="D6:H6"/>
    <mergeCell ref="D3:H3"/>
    <mergeCell ref="D4:H4"/>
    <mergeCell ref="D5:H5"/>
    <mergeCell ref="H7:H8"/>
    <mergeCell ref="D1:H1"/>
    <mergeCell ref="J52:J53"/>
    <mergeCell ref="J7:J8"/>
    <mergeCell ref="J4:J6"/>
    <mergeCell ref="J46:J47"/>
    <mergeCell ref="J48:J49"/>
    <mergeCell ref="J50:J51"/>
    <mergeCell ref="J31:J32"/>
    <mergeCell ref="J33:J34"/>
    <mergeCell ref="J38:J39"/>
    <mergeCell ref="J29:J30"/>
    <mergeCell ref="J9:J10"/>
    <mergeCell ref="J11:J12"/>
    <mergeCell ref="J13:J14"/>
    <mergeCell ref="J17:J18"/>
    <mergeCell ref="J19:J20"/>
    <mergeCell ref="J42:J43"/>
    <mergeCell ref="J21:J22"/>
    <mergeCell ref="J23:J24"/>
    <mergeCell ref="J25:J26"/>
    <mergeCell ref="J27:J28"/>
    <mergeCell ref="J36:J37"/>
  </mergeCells>
  <hyperlinks>
    <hyperlink ref="B9" location="Instructions!C5" display="Instructions!C5" xr:uid="{7313965A-1D7D-4987-93DE-3B2284D82EFB}"/>
    <hyperlink ref="B11" location="Instructions!C6" display="(2) Instructions" xr:uid="{D7AD6D7C-8A8D-4F17-A419-A4D9E2121101}"/>
    <hyperlink ref="B13" location="Instructions!C7" display="Instructions!C7" xr:uid="{CB6CD946-433C-45B0-9DD5-E21AF2C71C59}"/>
    <hyperlink ref="B17" location="Instructions!C8" display="Instructions!C8" xr:uid="{1BB826D5-52A6-4B2D-99B6-80236B5E575A}"/>
    <hyperlink ref="B19" location="Instructions!C9" display="Instructions!C9" xr:uid="{C25446BB-0B07-4B05-8891-9DE6700FE4E9}"/>
    <hyperlink ref="B21" location="Instructions!C10" display="Instructions!C10" xr:uid="{FB6169A1-76C4-4E24-ACCD-41BB48E8E7CD}"/>
    <hyperlink ref="B23" location="Instructions!C11" display="Instructions!C11" xr:uid="{AC9E452E-62A9-440B-9F2C-BF8BBBA672B3}"/>
    <hyperlink ref="B25" location="Instructions!C12" display="(8) Instructions" xr:uid="{1F819C03-8684-435E-B1C7-738624F582F2}"/>
    <hyperlink ref="B27" location="Instructions!C13" display="Instructions!C13" xr:uid="{A2ACA7CD-53FD-4039-99AA-B9F3DFA3C0F2}"/>
    <hyperlink ref="B29" location="Instructions!C14" display="Instructions!C14" xr:uid="{4C19A325-DA53-45DD-A28A-949183DAF3BA}"/>
    <hyperlink ref="B31" location="Instructions!C15" display="Instructions!C15" xr:uid="{E5C38656-9F47-4AE2-8CD7-ED629FD868DF}"/>
    <hyperlink ref="B33" location="Instructions!C16" display="Instructions!C16" xr:uid="{533573FD-8FD3-4B36-82BE-02964DB7A2F0}"/>
    <hyperlink ref="B36" location="Instructions!C18" display="Instructions!C18" xr:uid="{E9C2A0EE-ACFB-4019-8E98-432B2802F2E8}"/>
    <hyperlink ref="B38" location="Instructions!C19" display="Instructions!C19" xr:uid="{A30013A1-885E-4D8D-8179-B0E25628F61F}"/>
    <hyperlink ref="B40" location="Instructions!C20" display="Instructions!C20" xr:uid="{A8A615F0-600D-4779-91EE-6B5A40F76693}"/>
    <hyperlink ref="B42" location="Instructions!C22" display="(16) Instructions" xr:uid="{54329517-8870-4613-9105-4765FCF03123}"/>
    <hyperlink ref="B44" location="Instructions!C23" display="Instructions!C23" xr:uid="{FF40F8CF-81B4-4FEB-96D2-C9288DB8DFDB}"/>
    <hyperlink ref="B46" location="Instructions!C25" display="Instructions!C25" xr:uid="{6FEFE9B8-EF13-4B3B-A197-8F94831189E5}"/>
    <hyperlink ref="B48" location="Instructions!C26" display="(19) Instructions" xr:uid="{D826A064-6E97-45FF-BDA9-AB4F23A898E5}"/>
    <hyperlink ref="B50" location="Instructions!C27" display="(20) Instructions" xr:uid="{86959906-0DE6-4C19-9129-D137CA0BBBCE}"/>
    <hyperlink ref="B52" location="Instructions!C28" display="(21) Instructions" xr:uid="{CD836E40-116B-4515-87CA-BD1263242319}"/>
    <hyperlink ref="B54" location="Instructions!C29" display="Instructions!C29" xr:uid="{D31A8849-714F-4D92-BAE2-D2ACFD4E5776}"/>
    <hyperlink ref="B15" location="Instructions!B8" display="(3.5) Instructions" xr:uid="{3FD67ED8-176A-4611-9259-475E0EC51F3E}"/>
  </hyperlinks>
  <pageMargins left="0.25" right="0" top="0.25" bottom="0.25" header="0.3" footer="0.3"/>
  <pageSetup scale="65" orientation="portrait" cellComments="asDisplayed" r:id="rId1"/>
  <headerFooter alignWithMargins="0"/>
  <rowBreaks count="2" manualBreakCount="2">
    <brk id="54" min="3" max="7" man="1"/>
    <brk id="89" min="3"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48E06-3975-4847-968D-4693C1768D0D}">
  <dimension ref="A1:XFC150"/>
  <sheetViews>
    <sheetView topLeftCell="A36" workbookViewId="0">
      <selection activeCell="F41" sqref="F41"/>
    </sheetView>
  </sheetViews>
  <sheetFormatPr defaultColWidth="0" defaultRowHeight="12.75" customHeight="1"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ol min="12" max="12" width="7.5703125" style="1" hidden="1"/>
    <col min="13" max="20" width="4.42578125" style="1" hidden="1"/>
    <col min="21" max="21" width="5.5703125" style="1" hidden="1"/>
    <col min="22" max="23" width="4.42578125" style="1" hidden="1"/>
    <col min="24" max="16383" width="8.7109375" style="1" hidden="1"/>
    <col min="16384" max="16384" width="5.7109375" style="1" hidden="1"/>
  </cols>
  <sheetData>
    <row r="1" spans="1:13" ht="11.45" customHeight="1" x14ac:dyDescent="0.25">
      <c r="B1" s="71">
        <v>42837</v>
      </c>
      <c r="C1" s="24"/>
      <c r="D1" s="553"/>
      <c r="E1" s="553"/>
      <c r="F1" s="553"/>
      <c r="G1" s="553"/>
      <c r="H1" s="553"/>
      <c r="I1" s="24"/>
      <c r="J1" s="76"/>
    </row>
    <row r="2" spans="1:13" ht="23.25" x14ac:dyDescent="0.35">
      <c r="B2" s="69"/>
      <c r="C2" s="24"/>
      <c r="D2" s="554" t="s">
        <v>16</v>
      </c>
      <c r="E2" s="554"/>
      <c r="F2" s="554"/>
      <c r="G2" s="554"/>
      <c r="H2" s="554"/>
      <c r="I2" s="24"/>
      <c r="J2" s="500" t="s">
        <v>80</v>
      </c>
    </row>
    <row r="3" spans="1:13" ht="18" x14ac:dyDescent="0.25">
      <c r="B3" s="69"/>
      <c r="C3" s="24"/>
      <c r="D3" s="555" t="s">
        <v>78</v>
      </c>
      <c r="E3" s="555"/>
      <c r="F3" s="555"/>
      <c r="G3" s="555"/>
      <c r="H3" s="555"/>
      <c r="I3" s="24"/>
      <c r="J3" s="500" t="s">
        <v>79</v>
      </c>
      <c r="K3" s="25"/>
      <c r="L3" s="6"/>
      <c r="M3" s="6"/>
    </row>
    <row r="4" spans="1:13" ht="18" x14ac:dyDescent="0.25">
      <c r="B4" s="69"/>
      <c r="C4" s="24"/>
      <c r="D4" s="556" t="s">
        <v>119</v>
      </c>
      <c r="E4" s="556"/>
      <c r="F4" s="556"/>
      <c r="G4" s="556"/>
      <c r="H4" s="556"/>
      <c r="I4" s="24"/>
      <c r="J4" s="567" t="s">
        <v>84</v>
      </c>
      <c r="K4" s="25"/>
      <c r="L4" s="6"/>
      <c r="M4" s="6"/>
    </row>
    <row r="5" spans="1:13" ht="27" customHeight="1" x14ac:dyDescent="0.3">
      <c r="B5" s="69"/>
      <c r="C5" s="24"/>
      <c r="D5" s="559" t="s">
        <v>539</v>
      </c>
      <c r="E5" s="559"/>
      <c r="F5" s="559"/>
      <c r="G5" s="559"/>
      <c r="H5" s="559"/>
      <c r="I5" s="24"/>
      <c r="J5" s="567"/>
      <c r="K5" s="25"/>
      <c r="L5" s="6"/>
      <c r="M5" s="6"/>
    </row>
    <row r="6" spans="1:13" ht="21" customHeight="1" x14ac:dyDescent="0.3">
      <c r="B6" s="69"/>
      <c r="C6" s="24"/>
      <c r="D6" s="560" t="s">
        <v>530</v>
      </c>
      <c r="E6" s="560"/>
      <c r="F6" s="560"/>
      <c r="G6" s="560"/>
      <c r="H6" s="560"/>
      <c r="I6" s="24"/>
      <c r="J6" s="568"/>
      <c r="K6" s="25"/>
      <c r="L6" s="6"/>
      <c r="M6" s="6"/>
    </row>
    <row r="7" spans="1:13" ht="19.5" customHeight="1" x14ac:dyDescent="0.25">
      <c r="B7" s="550" t="s">
        <v>82</v>
      </c>
      <c r="C7" s="24"/>
      <c r="D7" s="499"/>
      <c r="E7" s="498"/>
      <c r="F7" s="490"/>
      <c r="G7" s="490"/>
      <c r="H7" s="552" t="s">
        <v>94</v>
      </c>
      <c r="I7" s="24"/>
      <c r="J7" s="569"/>
    </row>
    <row r="8" spans="1:13" ht="42.6" customHeight="1" thickBot="1" x14ac:dyDescent="0.3">
      <c r="B8" s="551"/>
      <c r="C8" s="24"/>
      <c r="D8" s="495" t="s">
        <v>0</v>
      </c>
      <c r="E8" s="496"/>
      <c r="F8" s="497" t="s">
        <v>85</v>
      </c>
      <c r="G8" s="490"/>
      <c r="H8" s="552"/>
      <c r="I8" s="24"/>
      <c r="J8" s="570"/>
      <c r="K8" s="6"/>
    </row>
    <row r="9" spans="1:13" ht="32.25" customHeight="1" x14ac:dyDescent="0.25">
      <c r="A9" s="72"/>
      <c r="B9" s="455" t="s">
        <v>56</v>
      </c>
      <c r="C9" s="24"/>
      <c r="D9" s="487" t="s">
        <v>20</v>
      </c>
      <c r="E9" s="492" t="s">
        <v>535</v>
      </c>
      <c r="F9" s="4"/>
      <c r="G9" s="486"/>
      <c r="H9" s="431">
        <f>ROUND(+F9,0)</f>
        <v>0</v>
      </c>
      <c r="I9" s="24"/>
      <c r="J9" s="569"/>
      <c r="K9" s="6"/>
    </row>
    <row r="10" spans="1:13" ht="3" customHeight="1" x14ac:dyDescent="0.25">
      <c r="A10" s="72"/>
      <c r="B10" s="456"/>
      <c r="C10" s="24"/>
      <c r="D10" s="466"/>
      <c r="E10" s="485"/>
      <c r="F10" s="485"/>
      <c r="G10" s="485"/>
      <c r="H10" s="485"/>
      <c r="I10" s="24"/>
      <c r="J10" s="570"/>
      <c r="K10" s="6"/>
    </row>
    <row r="11" spans="1:13" ht="23.45" customHeight="1" x14ac:dyDescent="0.25">
      <c r="A11" s="72"/>
      <c r="B11" s="457" t="s">
        <v>57</v>
      </c>
      <c r="C11" s="24"/>
      <c r="D11" s="466" t="s">
        <v>1</v>
      </c>
      <c r="E11" s="493" t="s">
        <v>538</v>
      </c>
      <c r="F11" s="491"/>
      <c r="G11" s="486"/>
      <c r="H11" s="431">
        <f>ROUND(+H9*0.0093,0)</f>
        <v>0</v>
      </c>
      <c r="I11" s="24"/>
      <c r="J11" s="569"/>
      <c r="K11" s="6"/>
    </row>
    <row r="12" spans="1:13" ht="3" customHeight="1" x14ac:dyDescent="0.25">
      <c r="A12" s="72"/>
      <c r="B12" s="458"/>
      <c r="C12" s="24"/>
      <c r="D12" s="466"/>
      <c r="E12" s="483"/>
      <c r="F12" s="491"/>
      <c r="G12" s="491"/>
      <c r="H12" s="491"/>
      <c r="I12" s="24"/>
      <c r="J12" s="570"/>
      <c r="K12" s="6"/>
    </row>
    <row r="13" spans="1:13" ht="33.75" customHeight="1" x14ac:dyDescent="0.25">
      <c r="A13" s="72"/>
      <c r="B13" s="459" t="s">
        <v>58</v>
      </c>
      <c r="C13" s="24"/>
      <c r="D13" s="487" t="s">
        <v>2</v>
      </c>
      <c r="E13" s="493" t="s">
        <v>125</v>
      </c>
      <c r="F13" s="3"/>
      <c r="G13" s="486"/>
      <c r="H13" s="441">
        <f>IF(F13&gt;0,-F13,F13)</f>
        <v>0</v>
      </c>
      <c r="I13" s="24"/>
      <c r="J13" s="569" t="s">
        <v>3</v>
      </c>
      <c r="K13" s="25"/>
    </row>
    <row r="14" spans="1:13" ht="3" customHeight="1" thickBot="1" x14ac:dyDescent="0.3">
      <c r="A14" s="72"/>
      <c r="B14" s="460"/>
      <c r="C14" s="24"/>
      <c r="D14" s="466"/>
      <c r="E14" s="483"/>
      <c r="F14" s="483"/>
      <c r="G14" s="483"/>
      <c r="H14" s="483"/>
      <c r="I14" s="24"/>
      <c r="J14" s="570"/>
      <c r="K14" s="25"/>
    </row>
    <row r="15" spans="1:13" ht="30.75" thickBot="1" x14ac:dyDescent="0.3">
      <c r="A15" s="72"/>
      <c r="B15" s="455" t="s">
        <v>59</v>
      </c>
      <c r="C15" s="24"/>
      <c r="D15" s="487" t="s">
        <v>90</v>
      </c>
      <c r="E15" s="492" t="s">
        <v>18</v>
      </c>
      <c r="F15" s="486"/>
      <c r="G15" s="486"/>
      <c r="H15" s="430">
        <f>ROUND(+H9+H11+H13,0)</f>
        <v>0</v>
      </c>
      <c r="I15" s="24"/>
      <c r="J15" s="569"/>
      <c r="K15" s="25"/>
    </row>
    <row r="16" spans="1:13" ht="21" customHeight="1" x14ac:dyDescent="0.25">
      <c r="A16" s="72"/>
      <c r="B16" s="460"/>
      <c r="C16" s="24"/>
      <c r="D16" s="479" t="s">
        <v>3</v>
      </c>
      <c r="E16" s="494" t="s">
        <v>19</v>
      </c>
      <c r="F16" s="486"/>
      <c r="G16" s="486"/>
      <c r="H16" s="486" t="s">
        <v>3</v>
      </c>
      <c r="I16" s="24"/>
      <c r="J16" s="570"/>
      <c r="K16" s="25"/>
    </row>
    <row r="17" spans="1:22" ht="34.5" customHeight="1" x14ac:dyDescent="0.25">
      <c r="A17" s="72"/>
      <c r="B17" s="455" t="s">
        <v>60</v>
      </c>
      <c r="C17" s="24"/>
      <c r="D17" s="466" t="s">
        <v>4</v>
      </c>
      <c r="E17" s="477" t="s">
        <v>5</v>
      </c>
      <c r="F17" s="4">
        <v>23213754</v>
      </c>
      <c r="G17" s="486"/>
      <c r="H17" s="438">
        <f>ROUND(+F17,3)/1000</f>
        <v>23213.754000000001</v>
      </c>
      <c r="I17" s="24"/>
      <c r="J17" s="569"/>
      <c r="K17" s="6"/>
    </row>
    <row r="18" spans="1:22" ht="3" customHeight="1" x14ac:dyDescent="0.25">
      <c r="A18" s="72"/>
      <c r="B18" s="460"/>
      <c r="C18" s="24"/>
      <c r="D18" s="466"/>
      <c r="E18" s="477"/>
      <c r="F18" s="477"/>
      <c r="G18" s="477"/>
      <c r="H18" s="477"/>
      <c r="I18" s="24"/>
      <c r="J18" s="570"/>
      <c r="K18" s="6"/>
    </row>
    <row r="19" spans="1:22" ht="45.75" customHeight="1" x14ac:dyDescent="0.25">
      <c r="A19" s="72"/>
      <c r="B19" s="455" t="s">
        <v>61</v>
      </c>
      <c r="C19" s="24"/>
      <c r="D19" s="487" t="s">
        <v>6</v>
      </c>
      <c r="E19" s="485" t="s">
        <v>22</v>
      </c>
      <c r="F19" s="5">
        <v>-423007</v>
      </c>
      <c r="G19" s="486"/>
      <c r="H19" s="440">
        <f>IF(+F19&gt;0,-F19,F19)/1000</f>
        <v>-423.00700000000001</v>
      </c>
      <c r="I19" s="24"/>
      <c r="J19" s="569"/>
      <c r="K19" s="6"/>
      <c r="U19" s="41"/>
    </row>
    <row r="20" spans="1:22" ht="3" customHeight="1" thickBot="1" x14ac:dyDescent="0.3">
      <c r="A20" s="72"/>
      <c r="B20" s="460"/>
      <c r="C20" s="24"/>
      <c r="D20" s="466"/>
      <c r="E20" s="485"/>
      <c r="F20" s="485"/>
      <c r="G20" s="485"/>
      <c r="H20" s="485"/>
      <c r="I20" s="24"/>
      <c r="J20" s="570"/>
      <c r="K20" s="6"/>
      <c r="U20" s="41"/>
    </row>
    <row r="21" spans="1:22" ht="41.25" customHeight="1" x14ac:dyDescent="0.25">
      <c r="A21" s="72"/>
      <c r="B21" s="455" t="s">
        <v>62</v>
      </c>
      <c r="C21" s="24"/>
      <c r="D21" s="466" t="s">
        <v>89</v>
      </c>
      <c r="E21" s="485" t="s">
        <v>95</v>
      </c>
      <c r="F21" s="486"/>
      <c r="G21" s="486"/>
      <c r="H21" s="439">
        <f>ROUND(+H17+H19,3)</f>
        <v>22790.746999999999</v>
      </c>
      <c r="I21" s="24"/>
      <c r="J21" s="569"/>
      <c r="K21" s="6"/>
      <c r="V21" s="42"/>
    </row>
    <row r="22" spans="1:22" ht="3" customHeight="1" x14ac:dyDescent="0.25">
      <c r="A22" s="72"/>
      <c r="B22" s="460"/>
      <c r="C22" s="24"/>
      <c r="D22" s="466"/>
      <c r="E22" s="485"/>
      <c r="F22" s="486"/>
      <c r="G22" s="486"/>
      <c r="H22" s="486"/>
      <c r="I22" s="24"/>
      <c r="J22" s="570"/>
      <c r="K22" s="6"/>
      <c r="V22" s="42"/>
    </row>
    <row r="23" spans="1:22" ht="30.75" customHeight="1" x14ac:dyDescent="0.25">
      <c r="A23" s="72"/>
      <c r="B23" s="457" t="s">
        <v>63</v>
      </c>
      <c r="C23" s="24"/>
      <c r="D23" s="488" t="s">
        <v>7</v>
      </c>
      <c r="E23" s="483" t="s">
        <v>8</v>
      </c>
      <c r="F23" s="5">
        <v>-360456</v>
      </c>
      <c r="G23" s="486"/>
      <c r="H23" s="438">
        <f>IF(+F23&gt;0,-F23,F23)/1000</f>
        <v>-360.45600000000002</v>
      </c>
      <c r="I23" s="24"/>
      <c r="J23" s="569"/>
      <c r="K23" s="25"/>
    </row>
    <row r="24" spans="1:22" ht="4.9000000000000004" customHeight="1" x14ac:dyDescent="0.25">
      <c r="A24" s="72"/>
      <c r="B24" s="460"/>
      <c r="C24" s="24"/>
      <c r="D24" s="462"/>
      <c r="E24" s="483"/>
      <c r="F24" s="483"/>
      <c r="G24" s="483"/>
      <c r="H24" s="483"/>
      <c r="I24" s="24"/>
      <c r="J24" s="570"/>
      <c r="K24" s="25"/>
    </row>
    <row r="25" spans="1:22" ht="49.15" customHeight="1" x14ac:dyDescent="0.25">
      <c r="A25" s="72"/>
      <c r="B25" s="455" t="s">
        <v>77</v>
      </c>
      <c r="C25" s="24"/>
      <c r="D25" s="487" t="s">
        <v>9</v>
      </c>
      <c r="E25" s="483" t="s">
        <v>23</v>
      </c>
      <c r="F25" s="5"/>
      <c r="G25" s="486"/>
      <c r="H25" s="438">
        <f>IF(+F25&gt;0,-F25,F25)/1000</f>
        <v>0</v>
      </c>
      <c r="I25" s="24"/>
      <c r="J25" s="569"/>
      <c r="K25" s="6"/>
    </row>
    <row r="26" spans="1:22" ht="3" customHeight="1" thickBot="1" x14ac:dyDescent="0.3">
      <c r="A26" s="72"/>
      <c r="B26" s="460"/>
      <c r="C26" s="24"/>
      <c r="D26" s="466"/>
      <c r="E26" s="483"/>
      <c r="F26" s="483"/>
      <c r="G26" s="483"/>
      <c r="H26" s="484"/>
      <c r="I26" s="24"/>
      <c r="J26" s="570"/>
      <c r="K26" s="6"/>
    </row>
    <row r="27" spans="1:22" ht="32.450000000000003" customHeight="1" thickBot="1" x14ac:dyDescent="0.3">
      <c r="A27" s="72"/>
      <c r="B27" s="455" t="s">
        <v>64</v>
      </c>
      <c r="C27" s="24"/>
      <c r="D27" s="466" t="s">
        <v>88</v>
      </c>
      <c r="E27" s="483" t="s">
        <v>24</v>
      </c>
      <c r="F27" s="486"/>
      <c r="G27" s="486"/>
      <c r="H27" s="437">
        <f>ROUND(SUM(H21:H25),3)</f>
        <v>22430.291000000001</v>
      </c>
      <c r="I27" s="24"/>
      <c r="J27" s="569"/>
      <c r="K27" s="6"/>
    </row>
    <row r="28" spans="1:22" ht="13.5" customHeight="1" x14ac:dyDescent="0.25">
      <c r="A28" s="72"/>
      <c r="B28" s="460"/>
      <c r="C28" s="24"/>
      <c r="D28" s="479"/>
      <c r="E28" s="481"/>
      <c r="F28" s="482"/>
      <c r="G28" s="465"/>
      <c r="H28" s="472"/>
      <c r="I28" s="24"/>
      <c r="J28" s="570"/>
      <c r="K28" s="25"/>
    </row>
    <row r="29" spans="1:22" ht="45" x14ac:dyDescent="0.25">
      <c r="A29" s="72"/>
      <c r="B29" s="455" t="s">
        <v>65</v>
      </c>
      <c r="C29" s="24"/>
      <c r="D29" s="466" t="s">
        <v>10</v>
      </c>
      <c r="E29" s="471" t="s">
        <v>25</v>
      </c>
      <c r="F29" s="465"/>
      <c r="G29" s="489"/>
      <c r="H29" s="436">
        <v>96.53</v>
      </c>
      <c r="I29" s="24"/>
      <c r="J29" s="569"/>
      <c r="K29" s="25"/>
    </row>
    <row r="30" spans="1:22" ht="13.5" customHeight="1" x14ac:dyDescent="0.25">
      <c r="A30" s="72"/>
      <c r="B30" s="460"/>
      <c r="C30" s="24"/>
      <c r="D30" s="479"/>
      <c r="E30" s="481"/>
      <c r="F30" s="465"/>
      <c r="G30" s="465"/>
      <c r="H30" s="465"/>
      <c r="I30" s="24"/>
      <c r="J30" s="570"/>
      <c r="K30" s="25"/>
    </row>
    <row r="31" spans="1:22" ht="45" x14ac:dyDescent="0.25">
      <c r="A31" s="72"/>
      <c r="B31" s="455" t="s">
        <v>66</v>
      </c>
      <c r="C31" s="24"/>
      <c r="D31" s="466" t="s">
        <v>87</v>
      </c>
      <c r="E31" s="477" t="s">
        <v>26</v>
      </c>
      <c r="F31" s="465"/>
      <c r="G31" s="465"/>
      <c r="H31" s="431">
        <f>ROUND(+H29*H21,0)</f>
        <v>2199991</v>
      </c>
      <c r="I31" s="24"/>
      <c r="J31" s="569"/>
      <c r="K31" s="6"/>
    </row>
    <row r="32" spans="1:22" ht="8.25" customHeight="1" x14ac:dyDescent="0.25">
      <c r="A32" s="72"/>
      <c r="B32" s="460"/>
      <c r="C32" s="24"/>
      <c r="D32" s="466"/>
      <c r="E32" s="478"/>
      <c r="F32" s="465"/>
      <c r="G32" s="465"/>
      <c r="H32" s="465"/>
      <c r="I32" s="24"/>
      <c r="J32" s="570"/>
      <c r="K32" s="6"/>
    </row>
    <row r="33" spans="1:21" ht="20.25" customHeight="1" x14ac:dyDescent="0.25">
      <c r="A33" s="72"/>
      <c r="B33" s="460"/>
      <c r="C33" s="24"/>
      <c r="D33" s="479"/>
      <c r="E33" s="480" t="s">
        <v>11</v>
      </c>
      <c r="F33" s="465"/>
      <c r="G33" s="465"/>
      <c r="H33" s="472"/>
      <c r="I33" s="24"/>
      <c r="J33" s="501"/>
      <c r="K33" s="25"/>
    </row>
    <row r="34" spans="1:21" ht="36" customHeight="1" x14ac:dyDescent="0.25">
      <c r="A34" s="72"/>
      <c r="B34" s="455" t="s">
        <v>67</v>
      </c>
      <c r="C34" s="24"/>
      <c r="D34" s="466" t="s">
        <v>31</v>
      </c>
      <c r="E34" s="476" t="s">
        <v>127</v>
      </c>
      <c r="F34" s="442">
        <v>0</v>
      </c>
      <c r="G34" s="465"/>
      <c r="H34" s="435">
        <f>ROUND(+F34,2)</f>
        <v>0</v>
      </c>
      <c r="I34" s="24"/>
      <c r="J34" s="569"/>
      <c r="K34" s="6"/>
    </row>
    <row r="35" spans="1:21" ht="3" customHeight="1" thickBot="1" x14ac:dyDescent="0.3">
      <c r="A35" s="72"/>
      <c r="B35" s="460"/>
      <c r="C35" s="24"/>
      <c r="D35" s="466"/>
      <c r="E35" s="476"/>
      <c r="F35" s="476"/>
      <c r="G35" s="476"/>
      <c r="H35" s="476"/>
      <c r="I35" s="24"/>
      <c r="J35" s="570"/>
      <c r="K35" s="6"/>
    </row>
    <row r="36" spans="1:21" ht="45.75" thickBot="1" x14ac:dyDescent="0.3">
      <c r="A36" s="72"/>
      <c r="B36" s="455" t="s">
        <v>68</v>
      </c>
      <c r="C36" s="24"/>
      <c r="D36" s="466" t="s">
        <v>91</v>
      </c>
      <c r="E36" s="467" t="s">
        <v>83</v>
      </c>
      <c r="F36" s="464"/>
      <c r="G36" s="465"/>
      <c r="H36" s="433">
        <f>ROUND(+H29+H34,2)</f>
        <v>96.53</v>
      </c>
      <c r="I36" s="24"/>
      <c r="J36" s="569"/>
      <c r="K36" s="6"/>
    </row>
    <row r="37" spans="1:21" ht="11.25" customHeight="1" thickBot="1" x14ac:dyDescent="0.3">
      <c r="A37" s="72"/>
      <c r="B37" s="460"/>
      <c r="C37" s="24"/>
      <c r="D37" s="462"/>
      <c r="E37" s="463"/>
      <c r="F37" s="464"/>
      <c r="G37" s="465"/>
      <c r="H37" s="472"/>
      <c r="I37" s="24"/>
      <c r="J37" s="570"/>
      <c r="K37" s="6"/>
    </row>
    <row r="38" spans="1:21" ht="35.25" customHeight="1" thickBot="1" x14ac:dyDescent="0.3">
      <c r="A38" s="72"/>
      <c r="B38" s="455" t="s">
        <v>69</v>
      </c>
      <c r="C38" s="24"/>
      <c r="D38" s="466" t="s">
        <v>92</v>
      </c>
      <c r="E38" s="467" t="s">
        <v>27</v>
      </c>
      <c r="F38" s="464"/>
      <c r="G38" s="465"/>
      <c r="H38" s="434">
        <f>ROUND(+H21*H36,0)</f>
        <v>2199991</v>
      </c>
      <c r="I38" s="24"/>
      <c r="J38" s="501"/>
      <c r="K38" s="6"/>
    </row>
    <row r="39" spans="1:21" s="42" customFormat="1" ht="18.75" customHeight="1" thickBot="1" x14ac:dyDescent="0.3">
      <c r="A39" s="73"/>
      <c r="B39" s="460"/>
      <c r="C39" s="24"/>
      <c r="D39" s="462"/>
      <c r="E39" s="468" t="s">
        <v>12</v>
      </c>
      <c r="F39" s="473"/>
      <c r="G39" s="474"/>
      <c r="H39" s="475"/>
      <c r="I39" s="58"/>
      <c r="J39" s="501"/>
      <c r="K39" s="59"/>
    </row>
    <row r="40" spans="1:21" ht="63" customHeight="1" thickBot="1" x14ac:dyDescent="0.3">
      <c r="A40" s="72"/>
      <c r="B40" s="457" t="s">
        <v>70</v>
      </c>
      <c r="C40" s="24"/>
      <c r="D40" s="466" t="s">
        <v>97</v>
      </c>
      <c r="E40" s="471" t="s">
        <v>533</v>
      </c>
      <c r="F40" s="66">
        <v>96.53</v>
      </c>
      <c r="G40" s="465"/>
      <c r="H40" s="433">
        <f>ROUND(+F40,2)</f>
        <v>96.53</v>
      </c>
      <c r="I40" s="24"/>
      <c r="J40" s="569"/>
      <c r="K40" s="6"/>
      <c r="L40" s="60"/>
    </row>
    <row r="41" spans="1:21" ht="13.5" customHeight="1" thickBot="1" x14ac:dyDescent="0.3">
      <c r="A41" s="72"/>
      <c r="B41" s="460"/>
      <c r="C41" s="24"/>
      <c r="D41" s="462"/>
      <c r="E41" s="463"/>
      <c r="F41" s="464"/>
      <c r="G41" s="465"/>
      <c r="H41" s="472"/>
      <c r="I41" s="24"/>
      <c r="J41" s="570"/>
      <c r="K41" s="6"/>
    </row>
    <row r="42" spans="1:21" ht="45.75" thickBot="1" x14ac:dyDescent="0.3">
      <c r="A42" s="72"/>
      <c r="B42" s="455" t="s">
        <v>71</v>
      </c>
      <c r="C42" s="24"/>
      <c r="D42" s="466" t="s">
        <v>93</v>
      </c>
      <c r="E42" s="467" t="s">
        <v>28</v>
      </c>
      <c r="F42" s="465"/>
      <c r="G42" s="465"/>
      <c r="H42" s="432">
        <f>ROUND(+H40*H21,0)</f>
        <v>2199991</v>
      </c>
      <c r="I42" s="24"/>
      <c r="J42" s="501"/>
      <c r="K42" s="6"/>
      <c r="U42" s="42"/>
    </row>
    <row r="43" spans="1:21" ht="21.75" customHeight="1" x14ac:dyDescent="0.25">
      <c r="A43" s="72"/>
      <c r="B43" s="460"/>
      <c r="C43" s="24"/>
      <c r="D43" s="462"/>
      <c r="E43" s="468" t="s">
        <v>13</v>
      </c>
      <c r="F43" s="469"/>
      <c r="G43" s="465"/>
      <c r="H43" s="472"/>
      <c r="I43" s="24"/>
      <c r="J43" s="501"/>
      <c r="K43" s="6"/>
    </row>
    <row r="44" spans="1:21" ht="45" x14ac:dyDescent="0.25">
      <c r="A44" s="72"/>
      <c r="B44" s="455" t="s">
        <v>72</v>
      </c>
      <c r="C44" s="24"/>
      <c r="D44" s="466" t="s">
        <v>100</v>
      </c>
      <c r="E44" s="467" t="s">
        <v>21</v>
      </c>
      <c r="F44" s="465"/>
      <c r="G44" s="465"/>
      <c r="H44" s="431">
        <f>ROUND(+H42-H46-H48,0)</f>
        <v>2165196</v>
      </c>
      <c r="I44" s="24"/>
      <c r="J44" s="569"/>
      <c r="K44" s="6"/>
    </row>
    <row r="45" spans="1:21" ht="3" customHeight="1" x14ac:dyDescent="0.25">
      <c r="A45" s="72"/>
      <c r="B45" s="460"/>
      <c r="C45" s="24"/>
      <c r="D45" s="466"/>
      <c r="E45" s="467"/>
      <c r="F45" s="465"/>
      <c r="G45" s="465"/>
      <c r="H45" s="14"/>
      <c r="I45" s="24"/>
      <c r="J45" s="570"/>
      <c r="K45" s="6"/>
    </row>
    <row r="46" spans="1:21" ht="20.45" customHeight="1" x14ac:dyDescent="0.25">
      <c r="A46" s="72"/>
      <c r="B46" s="457" t="s">
        <v>73</v>
      </c>
      <c r="C46" s="24"/>
      <c r="D46" s="466" t="s">
        <v>14</v>
      </c>
      <c r="E46" s="467" t="s">
        <v>17</v>
      </c>
      <c r="F46" s="465"/>
      <c r="G46" s="465"/>
      <c r="H46" s="431">
        <f>ROUND(-(H40*H23),0)</f>
        <v>34795</v>
      </c>
      <c r="I46" s="24"/>
      <c r="J46" s="569"/>
      <c r="K46" s="6"/>
    </row>
    <row r="47" spans="1:21" ht="3" customHeight="1" x14ac:dyDescent="0.25">
      <c r="A47" s="72"/>
      <c r="B47" s="460"/>
      <c r="C47" s="24"/>
      <c r="D47" s="462"/>
      <c r="E47" s="467"/>
      <c r="F47" s="465"/>
      <c r="G47" s="465"/>
      <c r="H47" s="14"/>
      <c r="I47" s="24"/>
      <c r="J47" s="570"/>
      <c r="K47" s="6"/>
    </row>
    <row r="48" spans="1:21" ht="30" x14ac:dyDescent="0.25">
      <c r="A48" s="72"/>
      <c r="B48" s="457" t="s">
        <v>74</v>
      </c>
      <c r="C48" s="24"/>
      <c r="D48" s="466" t="s">
        <v>30</v>
      </c>
      <c r="E48" s="467" t="s">
        <v>29</v>
      </c>
      <c r="F48" s="465"/>
      <c r="G48" s="465"/>
      <c r="H48" s="431">
        <f>ROUND(-(H40*H25),0)</f>
        <v>0</v>
      </c>
      <c r="I48" s="24"/>
      <c r="J48" s="569"/>
      <c r="K48" s="6"/>
    </row>
    <row r="49" spans="1:11" ht="3" customHeight="1" thickBot="1" x14ac:dyDescent="0.3">
      <c r="A49" s="72"/>
      <c r="B49" s="460"/>
      <c r="C49" s="24"/>
      <c r="D49" s="466"/>
      <c r="E49" s="467"/>
      <c r="F49" s="465"/>
      <c r="G49" s="465"/>
      <c r="H49" s="62"/>
      <c r="I49" s="24"/>
      <c r="J49" s="570"/>
      <c r="K49" s="6"/>
    </row>
    <row r="50" spans="1:11" ht="30" thickBot="1" x14ac:dyDescent="0.3">
      <c r="A50" s="72"/>
      <c r="B50" s="457" t="s">
        <v>75</v>
      </c>
      <c r="C50" s="24"/>
      <c r="D50" s="466" t="s">
        <v>86</v>
      </c>
      <c r="E50" s="467" t="s">
        <v>28</v>
      </c>
      <c r="F50" s="465"/>
      <c r="G50" s="465"/>
      <c r="H50" s="430">
        <f>ROUND(SUM(H44:H48),0)</f>
        <v>2199991</v>
      </c>
      <c r="I50" s="24"/>
      <c r="J50" s="569"/>
      <c r="K50" s="6"/>
    </row>
    <row r="51" spans="1:11" ht="16.5" thickBot="1" x14ac:dyDescent="0.3">
      <c r="A51" s="72"/>
      <c r="B51" s="460"/>
      <c r="C51" s="24"/>
      <c r="D51" s="462"/>
      <c r="E51" s="470"/>
      <c r="F51" s="465"/>
      <c r="G51" s="465"/>
      <c r="H51" s="472"/>
      <c r="I51" s="24"/>
      <c r="J51" s="570"/>
      <c r="K51" s="6"/>
    </row>
    <row r="52" spans="1:11" ht="45.75" thickBot="1" x14ac:dyDescent="0.3">
      <c r="A52" s="72"/>
      <c r="B52" s="455" t="s">
        <v>76</v>
      </c>
      <c r="C52" s="24"/>
      <c r="D52" s="466" t="s">
        <v>15</v>
      </c>
      <c r="E52" s="471" t="s">
        <v>96</v>
      </c>
      <c r="F52" s="465"/>
      <c r="G52" s="465"/>
      <c r="H52" s="429">
        <f>ROUND(+H36-H40,2)</f>
        <v>0</v>
      </c>
      <c r="I52" s="24"/>
      <c r="J52" s="501"/>
      <c r="K52" s="6"/>
    </row>
    <row r="53" spans="1:11" ht="15" customHeight="1" thickBot="1" x14ac:dyDescent="0.3">
      <c r="A53" s="72"/>
      <c r="B53" s="461" t="s">
        <v>537</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mergeCells count="29">
    <mergeCell ref="J44:J45"/>
    <mergeCell ref="J46:J47"/>
    <mergeCell ref="J48:J49"/>
    <mergeCell ref="J50:J51"/>
    <mergeCell ref="J27:J28"/>
    <mergeCell ref="J29:J30"/>
    <mergeCell ref="J31:J32"/>
    <mergeCell ref="J34:J35"/>
    <mergeCell ref="J36:J37"/>
    <mergeCell ref="J40:J41"/>
    <mergeCell ref="J25:J26"/>
    <mergeCell ref="B7:B8"/>
    <mergeCell ref="H7:H8"/>
    <mergeCell ref="J7:J8"/>
    <mergeCell ref="J9:J10"/>
    <mergeCell ref="J11:J12"/>
    <mergeCell ref="J13:J14"/>
    <mergeCell ref="J15:J16"/>
    <mergeCell ref="J17:J18"/>
    <mergeCell ref="J19:J20"/>
    <mergeCell ref="J21:J22"/>
    <mergeCell ref="J23:J24"/>
    <mergeCell ref="D1:H1"/>
    <mergeCell ref="D2:H2"/>
    <mergeCell ref="D3:H3"/>
    <mergeCell ref="D4:H4"/>
    <mergeCell ref="J4:J6"/>
    <mergeCell ref="D5:H5"/>
    <mergeCell ref="D6:H6"/>
  </mergeCells>
  <hyperlinks>
    <hyperlink ref="B9" location="Instructions!C5" display="Instructions!C5" xr:uid="{6C2234BA-4E3D-4BF2-81D4-A1086B9C6C51}"/>
    <hyperlink ref="B11" location="Instructions!C6" display="(2) Instructions" xr:uid="{8A9C7D96-5F66-4B55-8E9A-D8F209EC9D0F}"/>
    <hyperlink ref="B13" location="Instructions!C7" display="Instructions!C7" xr:uid="{E2B11F6E-47E1-4E39-AC42-2E553AF95BC2}"/>
    <hyperlink ref="B15" location="Instructions!C8" display="Instructions!C8" xr:uid="{E37068A2-76F0-44D1-B3E5-2C6962A22E19}"/>
    <hyperlink ref="B17" location="Instructions!C9" display="Instructions!C9" xr:uid="{B4E3172A-1E10-4520-A654-AEC2F22B2F0C}"/>
    <hyperlink ref="B19" location="Instructions!C10" display="Instructions!C10" xr:uid="{52A76D2F-50FC-4E39-A4B6-E73D64833DA1}"/>
    <hyperlink ref="B21" location="Instructions!C11" display="Instructions!C11" xr:uid="{D3122AF6-F36D-48D2-8935-987443E128CE}"/>
    <hyperlink ref="B23" location="Instructions!C12" display="(8) Instructions" xr:uid="{BE269E41-6FE9-499F-A9F6-72C8512D3854}"/>
    <hyperlink ref="B25" location="Instructions!C13" display="Instructions!C13" xr:uid="{76939519-5821-43E9-8EF3-EA4483F6673D}"/>
    <hyperlink ref="B27" location="Instructions!C14" display="Instructions!C14" xr:uid="{BF24E45D-4E8D-45B5-AE59-B96C2EA93C58}"/>
    <hyperlink ref="B29" location="Instructions!C15" display="Instructions!C15" xr:uid="{13FE3C3C-5CE4-4AD3-824A-C13DFEF2F1E8}"/>
    <hyperlink ref="B31" location="Instructions!C16" display="Instructions!C16" xr:uid="{4A049F6A-E086-44BF-9820-D1281162825D}"/>
    <hyperlink ref="B34" location="Instructions!C18" display="Instructions!C18" xr:uid="{45820546-1C88-4FBB-BC08-72CDCDBB611E}"/>
    <hyperlink ref="B36" location="Instructions!C19" display="Instructions!C19" xr:uid="{333BBA6D-9038-41F8-9975-1790C1F9C28D}"/>
    <hyperlink ref="B38" location="Instructions!C20" display="Instructions!C20" xr:uid="{F41DD0EF-838C-4138-80D5-874E3AC51379}"/>
    <hyperlink ref="B40" location="Instructions!C22" display="(16) Instructions" xr:uid="{7989322C-07C4-43D2-8221-87AE979EFCA0}"/>
    <hyperlink ref="B42" location="Instructions!C23" display="Instructions!C23" xr:uid="{12EDEA21-BCA7-4EC3-89A8-6676DDEF706E}"/>
    <hyperlink ref="B44" location="Instructions!C25" display="Instructions!C25" xr:uid="{EF1C11C9-2137-4504-BF96-74DC572209D2}"/>
    <hyperlink ref="B46" location="Instructions!C26" display="(19) Instructions" xr:uid="{CE72CA1D-CAF7-4696-A9E3-3F22303B62A5}"/>
    <hyperlink ref="B48" location="Instructions!C27" display="(20) Instructions" xr:uid="{90461B57-FFB8-4985-85F1-BD45ECAE718D}"/>
    <hyperlink ref="B50" location="Instructions!C28" display="(21) Instructions" xr:uid="{26F7F9D4-07DC-4FB8-AADE-B0E6073D4D54}"/>
    <hyperlink ref="B52" location="Instructions!C29" display="Instructions!C29" xr:uid="{CC9AE915-FCBF-4066-AA30-E8A6DC570675}"/>
  </hyperlinks>
  <pageMargins left="0.7" right="0.7" top="0.75" bottom="0.75" header="0.3" footer="0.3"/>
  <pageSetup orientation="portrait" r:id="rId1"/>
  <ignoredErrors>
    <ignoredError sqref="D46 D48 D11 D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86A66-216B-4036-99E1-07CCF04C71E9}">
  <dimension ref="A1:XFC150"/>
  <sheetViews>
    <sheetView workbookViewId="0">
      <selection activeCell="B1" sqref="B1"/>
    </sheetView>
  </sheetViews>
  <sheetFormatPr defaultColWidth="0" defaultRowHeight="12.75" customHeight="1"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ol min="12" max="12" width="7.5703125" style="1" hidden="1"/>
    <col min="13" max="20" width="4.42578125" style="1" hidden="1"/>
    <col min="21" max="21" width="5.5703125" style="1" hidden="1"/>
    <col min="22" max="23" width="4.42578125" style="1" hidden="1"/>
    <col min="24" max="16383" width="8.7109375" style="1" hidden="1"/>
    <col min="16384" max="16384" width="5.7109375" style="1" hidden="1"/>
  </cols>
  <sheetData>
    <row r="1" spans="1:13" ht="11.45" customHeight="1" x14ac:dyDescent="0.25">
      <c r="B1" s="71">
        <v>42837</v>
      </c>
      <c r="C1" s="24"/>
      <c r="D1" s="553"/>
      <c r="E1" s="553"/>
      <c r="F1" s="553"/>
      <c r="G1" s="553"/>
      <c r="H1" s="553"/>
      <c r="I1" s="24"/>
      <c r="J1" s="76"/>
    </row>
    <row r="2" spans="1:13" ht="23.25" x14ac:dyDescent="0.35">
      <c r="B2" s="69"/>
      <c r="C2" s="24"/>
      <c r="D2" s="554" t="s">
        <v>16</v>
      </c>
      <c r="E2" s="554"/>
      <c r="F2" s="554"/>
      <c r="G2" s="554"/>
      <c r="H2" s="554"/>
      <c r="I2" s="24"/>
      <c r="J2" s="500" t="s">
        <v>80</v>
      </c>
    </row>
    <row r="3" spans="1:13" ht="18" x14ac:dyDescent="0.25">
      <c r="B3" s="69"/>
      <c r="C3" s="24"/>
      <c r="D3" s="555" t="s">
        <v>78</v>
      </c>
      <c r="E3" s="555"/>
      <c r="F3" s="555"/>
      <c r="G3" s="555"/>
      <c r="H3" s="555"/>
      <c r="I3" s="24"/>
      <c r="J3" s="500" t="s">
        <v>79</v>
      </c>
      <c r="K3" s="25"/>
      <c r="L3" s="6"/>
      <c r="M3" s="6"/>
    </row>
    <row r="4" spans="1:13" ht="18" x14ac:dyDescent="0.25">
      <c r="B4" s="69"/>
      <c r="C4" s="24"/>
      <c r="D4" s="556" t="s">
        <v>119</v>
      </c>
      <c r="E4" s="556"/>
      <c r="F4" s="556"/>
      <c r="G4" s="556"/>
      <c r="H4" s="556"/>
      <c r="I4" s="24"/>
      <c r="J4" s="567" t="s">
        <v>84</v>
      </c>
      <c r="K4" s="25"/>
      <c r="L4" s="6"/>
      <c r="M4" s="6"/>
    </row>
    <row r="5" spans="1:13" ht="27" customHeight="1" x14ac:dyDescent="0.3">
      <c r="B5" s="69"/>
      <c r="C5" s="24"/>
      <c r="D5" s="559" t="s">
        <v>536</v>
      </c>
      <c r="E5" s="559"/>
      <c r="F5" s="559"/>
      <c r="G5" s="559"/>
      <c r="H5" s="559"/>
      <c r="I5" s="24"/>
      <c r="J5" s="567"/>
      <c r="K5" s="25"/>
      <c r="L5" s="6"/>
      <c r="M5" s="6"/>
    </row>
    <row r="6" spans="1:13" ht="21" customHeight="1" x14ac:dyDescent="0.3">
      <c r="B6" s="69"/>
      <c r="C6" s="24"/>
      <c r="D6" s="560" t="s">
        <v>530</v>
      </c>
      <c r="E6" s="560"/>
      <c r="F6" s="560"/>
      <c r="G6" s="560"/>
      <c r="H6" s="560"/>
      <c r="I6" s="24"/>
      <c r="J6" s="568"/>
      <c r="K6" s="25"/>
      <c r="L6" s="6"/>
      <c r="M6" s="6"/>
    </row>
    <row r="7" spans="1:13" ht="19.5" customHeight="1" x14ac:dyDescent="0.25">
      <c r="B7" s="550" t="s">
        <v>82</v>
      </c>
      <c r="C7" s="24"/>
      <c r="D7" s="499"/>
      <c r="E7" s="498"/>
      <c r="F7" s="490"/>
      <c r="G7" s="490"/>
      <c r="H7" s="552" t="s">
        <v>94</v>
      </c>
      <c r="I7" s="24"/>
      <c r="J7" s="569"/>
    </row>
    <row r="8" spans="1:13" ht="42.6" customHeight="1" thickBot="1" x14ac:dyDescent="0.3">
      <c r="B8" s="551"/>
      <c r="C8" s="24"/>
      <c r="D8" s="495" t="s">
        <v>0</v>
      </c>
      <c r="E8" s="496"/>
      <c r="F8" s="497" t="s">
        <v>85</v>
      </c>
      <c r="G8" s="490"/>
      <c r="H8" s="552"/>
      <c r="I8" s="24"/>
      <c r="J8" s="570"/>
      <c r="K8" s="6"/>
    </row>
    <row r="9" spans="1:13" ht="32.25" customHeight="1" x14ac:dyDescent="0.25">
      <c r="A9" s="72"/>
      <c r="B9" s="455" t="s">
        <v>56</v>
      </c>
      <c r="C9" s="24"/>
      <c r="D9" s="487" t="s">
        <v>20</v>
      </c>
      <c r="E9" s="492" t="s">
        <v>535</v>
      </c>
      <c r="F9" s="4"/>
      <c r="G9" s="486"/>
      <c r="H9" s="431">
        <f>ROUND(+F9,0)</f>
        <v>0</v>
      </c>
      <c r="I9" s="24"/>
      <c r="J9" s="569"/>
      <c r="K9" s="6"/>
    </row>
    <row r="10" spans="1:13" ht="3" customHeight="1" x14ac:dyDescent="0.25">
      <c r="A10" s="72"/>
      <c r="B10" s="456"/>
      <c r="C10" s="24"/>
      <c r="D10" s="466"/>
      <c r="E10" s="485"/>
      <c r="F10" s="485"/>
      <c r="G10" s="485"/>
      <c r="H10" s="485"/>
      <c r="I10" s="24"/>
      <c r="J10" s="570"/>
      <c r="K10" s="6"/>
    </row>
    <row r="11" spans="1:13" ht="23.45" customHeight="1" x14ac:dyDescent="0.25">
      <c r="A11" s="72"/>
      <c r="B11" s="457" t="s">
        <v>57</v>
      </c>
      <c r="C11" s="24"/>
      <c r="D11" s="466" t="s">
        <v>1</v>
      </c>
      <c r="E11" s="493" t="s">
        <v>534</v>
      </c>
      <c r="F11" s="491"/>
      <c r="G11" s="486"/>
      <c r="H11" s="431">
        <f>ROUND(+H9*0.0105,0)</f>
        <v>0</v>
      </c>
      <c r="I11" s="24"/>
      <c r="J11" s="569"/>
      <c r="K11" s="6"/>
    </row>
    <row r="12" spans="1:13" ht="3" customHeight="1" x14ac:dyDescent="0.25">
      <c r="A12" s="72"/>
      <c r="B12" s="458"/>
      <c r="C12" s="24"/>
      <c r="D12" s="466"/>
      <c r="E12" s="483"/>
      <c r="F12" s="491"/>
      <c r="G12" s="491"/>
      <c r="H12" s="491"/>
      <c r="I12" s="24"/>
      <c r="J12" s="570"/>
      <c r="K12" s="6"/>
    </row>
    <row r="13" spans="1:13" ht="33.75" customHeight="1" x14ac:dyDescent="0.25">
      <c r="A13" s="72"/>
      <c r="B13" s="459" t="s">
        <v>58</v>
      </c>
      <c r="C13" s="24"/>
      <c r="D13" s="487" t="s">
        <v>2</v>
      </c>
      <c r="E13" s="493" t="s">
        <v>125</v>
      </c>
      <c r="F13" s="3"/>
      <c r="G13" s="486"/>
      <c r="H13" s="441">
        <f>IF(F13&gt;0,-F13,F13)</f>
        <v>0</v>
      </c>
      <c r="I13" s="24"/>
      <c r="J13" s="569" t="s">
        <v>3</v>
      </c>
      <c r="K13" s="25"/>
    </row>
    <row r="14" spans="1:13" ht="3" customHeight="1" thickBot="1" x14ac:dyDescent="0.3">
      <c r="A14" s="72"/>
      <c r="B14" s="460"/>
      <c r="C14" s="24"/>
      <c r="D14" s="466"/>
      <c r="E14" s="483"/>
      <c r="F14" s="483"/>
      <c r="G14" s="483"/>
      <c r="H14" s="483"/>
      <c r="I14" s="24"/>
      <c r="J14" s="570"/>
      <c r="K14" s="25"/>
    </row>
    <row r="15" spans="1:13" ht="30.75" thickBot="1" x14ac:dyDescent="0.3">
      <c r="A15" s="72"/>
      <c r="B15" s="455" t="s">
        <v>59</v>
      </c>
      <c r="C15" s="24"/>
      <c r="D15" s="487" t="s">
        <v>90</v>
      </c>
      <c r="E15" s="492" t="s">
        <v>18</v>
      </c>
      <c r="F15" s="486"/>
      <c r="G15" s="486"/>
      <c r="H15" s="430">
        <f>ROUND(+H9+H11+H13,0)</f>
        <v>0</v>
      </c>
      <c r="I15" s="24"/>
      <c r="J15" s="569"/>
      <c r="K15" s="25"/>
    </row>
    <row r="16" spans="1:13" ht="21" customHeight="1" x14ac:dyDescent="0.25">
      <c r="A16" s="72"/>
      <c r="B16" s="460"/>
      <c r="C16" s="24"/>
      <c r="D16" s="479" t="s">
        <v>3</v>
      </c>
      <c r="E16" s="494" t="s">
        <v>19</v>
      </c>
      <c r="F16" s="486"/>
      <c r="G16" s="486"/>
      <c r="H16" s="486" t="s">
        <v>3</v>
      </c>
      <c r="I16" s="24"/>
      <c r="J16" s="570"/>
      <c r="K16" s="25"/>
    </row>
    <row r="17" spans="1:22" ht="34.5" customHeight="1" x14ac:dyDescent="0.25">
      <c r="A17" s="72"/>
      <c r="B17" s="455" t="s">
        <v>60</v>
      </c>
      <c r="C17" s="24"/>
      <c r="D17" s="466" t="s">
        <v>4</v>
      </c>
      <c r="E17" s="477" t="s">
        <v>5</v>
      </c>
      <c r="F17" s="4"/>
      <c r="G17" s="486"/>
      <c r="H17" s="438">
        <f>ROUND(+F17,3)/1000</f>
        <v>0</v>
      </c>
      <c r="I17" s="24"/>
      <c r="J17" s="569"/>
      <c r="K17" s="6"/>
    </row>
    <row r="18" spans="1:22" ht="3" customHeight="1" x14ac:dyDescent="0.25">
      <c r="A18" s="72"/>
      <c r="B18" s="460"/>
      <c r="C18" s="24"/>
      <c r="D18" s="466"/>
      <c r="E18" s="477"/>
      <c r="F18" s="477"/>
      <c r="G18" s="477"/>
      <c r="H18" s="477"/>
      <c r="I18" s="24"/>
      <c r="J18" s="570"/>
      <c r="K18" s="6"/>
    </row>
    <row r="19" spans="1:22" ht="45.75" customHeight="1" x14ac:dyDescent="0.25">
      <c r="A19" s="72"/>
      <c r="B19" s="455" t="s">
        <v>61</v>
      </c>
      <c r="C19" s="24"/>
      <c r="D19" s="487" t="s">
        <v>6</v>
      </c>
      <c r="E19" s="485" t="s">
        <v>22</v>
      </c>
      <c r="F19" s="5"/>
      <c r="G19" s="486"/>
      <c r="H19" s="440">
        <f>IF(+F19&gt;0,-F19,F19)/1000</f>
        <v>0</v>
      </c>
      <c r="I19" s="24"/>
      <c r="J19" s="569"/>
      <c r="K19" s="6"/>
      <c r="U19" s="41"/>
    </row>
    <row r="20" spans="1:22" ht="3" customHeight="1" thickBot="1" x14ac:dyDescent="0.3">
      <c r="A20" s="72"/>
      <c r="B20" s="460"/>
      <c r="C20" s="24"/>
      <c r="D20" s="466"/>
      <c r="E20" s="485"/>
      <c r="F20" s="485"/>
      <c r="G20" s="485"/>
      <c r="H20" s="485"/>
      <c r="I20" s="24"/>
      <c r="J20" s="570"/>
      <c r="K20" s="6"/>
      <c r="U20" s="41"/>
    </row>
    <row r="21" spans="1:22" ht="41.25" customHeight="1" x14ac:dyDescent="0.25">
      <c r="A21" s="72"/>
      <c r="B21" s="455" t="s">
        <v>62</v>
      </c>
      <c r="C21" s="24"/>
      <c r="D21" s="466" t="s">
        <v>89</v>
      </c>
      <c r="E21" s="485" t="s">
        <v>95</v>
      </c>
      <c r="F21" s="486"/>
      <c r="G21" s="486"/>
      <c r="H21" s="439">
        <f>ROUND(+H17+H19,3)</f>
        <v>0</v>
      </c>
      <c r="I21" s="24"/>
      <c r="J21" s="569"/>
      <c r="K21" s="6"/>
      <c r="V21" s="42"/>
    </row>
    <row r="22" spans="1:22" ht="3" customHeight="1" x14ac:dyDescent="0.25">
      <c r="A22" s="72"/>
      <c r="B22" s="460"/>
      <c r="C22" s="24"/>
      <c r="D22" s="466"/>
      <c r="E22" s="485"/>
      <c r="F22" s="486"/>
      <c r="G22" s="486"/>
      <c r="H22" s="486"/>
      <c r="I22" s="24"/>
      <c r="J22" s="570"/>
      <c r="K22" s="6"/>
      <c r="V22" s="42"/>
    </row>
    <row r="23" spans="1:22" ht="30.75" customHeight="1" x14ac:dyDescent="0.25">
      <c r="A23" s="72"/>
      <c r="B23" s="457" t="s">
        <v>63</v>
      </c>
      <c r="C23" s="24"/>
      <c r="D23" s="488" t="s">
        <v>7</v>
      </c>
      <c r="E23" s="483" t="s">
        <v>8</v>
      </c>
      <c r="F23" s="5"/>
      <c r="G23" s="486"/>
      <c r="H23" s="438">
        <f>IF(+F23&gt;0,-F23,F23)/1000</f>
        <v>0</v>
      </c>
      <c r="I23" s="24"/>
      <c r="J23" s="569"/>
      <c r="K23" s="25"/>
    </row>
    <row r="24" spans="1:22" ht="4.9000000000000004" customHeight="1" x14ac:dyDescent="0.25">
      <c r="A24" s="72"/>
      <c r="B24" s="460"/>
      <c r="C24" s="24"/>
      <c r="D24" s="462"/>
      <c r="E24" s="483"/>
      <c r="F24" s="483"/>
      <c r="G24" s="483"/>
      <c r="H24" s="483"/>
      <c r="I24" s="24"/>
      <c r="J24" s="570"/>
      <c r="K24" s="25"/>
    </row>
    <row r="25" spans="1:22" ht="49.15" customHeight="1" x14ac:dyDescent="0.25">
      <c r="A25" s="72"/>
      <c r="B25" s="455" t="s">
        <v>77</v>
      </c>
      <c r="C25" s="24"/>
      <c r="D25" s="487" t="s">
        <v>9</v>
      </c>
      <c r="E25" s="483" t="s">
        <v>23</v>
      </c>
      <c r="F25" s="5"/>
      <c r="G25" s="486"/>
      <c r="H25" s="438">
        <f>IF(+F25&gt;0,-F25,F25)/1000</f>
        <v>0</v>
      </c>
      <c r="I25" s="24"/>
      <c r="J25" s="569"/>
      <c r="K25" s="6"/>
    </row>
    <row r="26" spans="1:22" ht="3" customHeight="1" thickBot="1" x14ac:dyDescent="0.3">
      <c r="A26" s="72"/>
      <c r="B26" s="460"/>
      <c r="C26" s="24"/>
      <c r="D26" s="466"/>
      <c r="E26" s="483"/>
      <c r="F26" s="483"/>
      <c r="G26" s="483"/>
      <c r="H26" s="484"/>
      <c r="I26" s="24"/>
      <c r="J26" s="570"/>
      <c r="K26" s="6"/>
    </row>
    <row r="27" spans="1:22" ht="32.450000000000003" customHeight="1" thickBot="1" x14ac:dyDescent="0.3">
      <c r="A27" s="72"/>
      <c r="B27" s="455" t="s">
        <v>64</v>
      </c>
      <c r="C27" s="24"/>
      <c r="D27" s="466" t="s">
        <v>88</v>
      </c>
      <c r="E27" s="483" t="s">
        <v>24</v>
      </c>
      <c r="F27" s="486"/>
      <c r="G27" s="486"/>
      <c r="H27" s="437">
        <f>ROUND(SUM(H21:H25),3)</f>
        <v>0</v>
      </c>
      <c r="I27" s="24"/>
      <c r="J27" s="569"/>
      <c r="K27" s="6"/>
    </row>
    <row r="28" spans="1:22" ht="13.5" customHeight="1" x14ac:dyDescent="0.25">
      <c r="A28" s="72"/>
      <c r="B28" s="460"/>
      <c r="C28" s="24"/>
      <c r="D28" s="479"/>
      <c r="E28" s="481"/>
      <c r="F28" s="482"/>
      <c r="G28" s="465"/>
      <c r="H28" s="472"/>
      <c r="I28" s="24"/>
      <c r="J28" s="570"/>
      <c r="K28" s="25"/>
    </row>
    <row r="29" spans="1:22" ht="45" x14ac:dyDescent="0.25">
      <c r="A29" s="72"/>
      <c r="B29" s="455" t="s">
        <v>65</v>
      </c>
      <c r="C29" s="24"/>
      <c r="D29" s="466" t="s">
        <v>10</v>
      </c>
      <c r="E29" s="471" t="s">
        <v>25</v>
      </c>
      <c r="F29" s="465"/>
      <c r="G29" s="489"/>
      <c r="H29" s="436" t="e">
        <f>ROUND(+H15/H27,2)</f>
        <v>#DIV/0!</v>
      </c>
      <c r="I29" s="24"/>
      <c r="J29" s="569"/>
      <c r="K29" s="25"/>
    </row>
    <row r="30" spans="1:22" ht="13.5" customHeight="1" x14ac:dyDescent="0.25">
      <c r="A30" s="72"/>
      <c r="B30" s="460"/>
      <c r="C30" s="24"/>
      <c r="D30" s="479"/>
      <c r="E30" s="481"/>
      <c r="F30" s="465"/>
      <c r="G30" s="465"/>
      <c r="H30" s="465"/>
      <c r="I30" s="24"/>
      <c r="J30" s="570"/>
      <c r="K30" s="25"/>
    </row>
    <row r="31" spans="1:22" ht="45" x14ac:dyDescent="0.25">
      <c r="A31" s="72"/>
      <c r="B31" s="455" t="s">
        <v>66</v>
      </c>
      <c r="C31" s="24"/>
      <c r="D31" s="466" t="s">
        <v>87</v>
      </c>
      <c r="E31" s="477" t="s">
        <v>26</v>
      </c>
      <c r="F31" s="465"/>
      <c r="G31" s="465"/>
      <c r="H31" s="431" t="e">
        <f>ROUND(+H29*H21,0)</f>
        <v>#DIV/0!</v>
      </c>
      <c r="I31" s="24"/>
      <c r="J31" s="569"/>
      <c r="K31" s="6"/>
    </row>
    <row r="32" spans="1:22" ht="8.25" customHeight="1" x14ac:dyDescent="0.25">
      <c r="A32" s="72"/>
      <c r="B32" s="460"/>
      <c r="C32" s="24"/>
      <c r="D32" s="466"/>
      <c r="E32" s="478"/>
      <c r="F32" s="465"/>
      <c r="G32" s="465"/>
      <c r="H32" s="465"/>
      <c r="I32" s="24"/>
      <c r="J32" s="570"/>
      <c r="K32" s="6"/>
    </row>
    <row r="33" spans="1:21" ht="20.25" customHeight="1" x14ac:dyDescent="0.25">
      <c r="A33" s="72"/>
      <c r="B33" s="460"/>
      <c r="C33" s="24"/>
      <c r="D33" s="479"/>
      <c r="E33" s="480" t="s">
        <v>11</v>
      </c>
      <c r="F33" s="465"/>
      <c r="G33" s="465"/>
      <c r="H33" s="472"/>
      <c r="I33" s="24"/>
      <c r="J33" s="501"/>
      <c r="K33" s="25"/>
    </row>
    <row r="34" spans="1:21" ht="36" customHeight="1" x14ac:dyDescent="0.25">
      <c r="A34" s="72"/>
      <c r="B34" s="455" t="s">
        <v>67</v>
      </c>
      <c r="C34" s="24"/>
      <c r="D34" s="466" t="s">
        <v>31</v>
      </c>
      <c r="E34" s="476" t="s">
        <v>127</v>
      </c>
      <c r="F34" s="442"/>
      <c r="G34" s="465"/>
      <c r="H34" s="435">
        <f>ROUND(+F34,2)</f>
        <v>0</v>
      </c>
      <c r="I34" s="24"/>
      <c r="J34" s="569"/>
      <c r="K34" s="6"/>
    </row>
    <row r="35" spans="1:21" ht="3" customHeight="1" thickBot="1" x14ac:dyDescent="0.3">
      <c r="A35" s="72"/>
      <c r="B35" s="460"/>
      <c r="C35" s="24"/>
      <c r="D35" s="466"/>
      <c r="E35" s="476"/>
      <c r="F35" s="476"/>
      <c r="G35" s="476"/>
      <c r="H35" s="476"/>
      <c r="I35" s="24"/>
      <c r="J35" s="570"/>
      <c r="K35" s="6"/>
    </row>
    <row r="36" spans="1:21" ht="45.75" thickBot="1" x14ac:dyDescent="0.3">
      <c r="A36" s="72"/>
      <c r="B36" s="455" t="s">
        <v>68</v>
      </c>
      <c r="C36" s="24"/>
      <c r="D36" s="466" t="s">
        <v>91</v>
      </c>
      <c r="E36" s="467" t="s">
        <v>83</v>
      </c>
      <c r="F36" s="464"/>
      <c r="G36" s="465"/>
      <c r="H36" s="433" t="e">
        <f>ROUND(+H29+H34,2)</f>
        <v>#DIV/0!</v>
      </c>
      <c r="I36" s="24"/>
      <c r="J36" s="569"/>
      <c r="K36" s="6"/>
    </row>
    <row r="37" spans="1:21" ht="11.25" customHeight="1" thickBot="1" x14ac:dyDescent="0.3">
      <c r="A37" s="72"/>
      <c r="B37" s="460"/>
      <c r="C37" s="24"/>
      <c r="D37" s="462"/>
      <c r="E37" s="463"/>
      <c r="F37" s="464"/>
      <c r="G37" s="465"/>
      <c r="H37" s="472"/>
      <c r="I37" s="24"/>
      <c r="J37" s="570"/>
      <c r="K37" s="6"/>
    </row>
    <row r="38" spans="1:21" ht="35.25" customHeight="1" thickBot="1" x14ac:dyDescent="0.3">
      <c r="A38" s="72"/>
      <c r="B38" s="455" t="s">
        <v>69</v>
      </c>
      <c r="C38" s="24"/>
      <c r="D38" s="466" t="s">
        <v>92</v>
      </c>
      <c r="E38" s="467" t="s">
        <v>27</v>
      </c>
      <c r="F38" s="464"/>
      <c r="G38" s="465"/>
      <c r="H38" s="434" t="e">
        <f>ROUND(+H21*H36,0)</f>
        <v>#DIV/0!</v>
      </c>
      <c r="I38" s="24"/>
      <c r="J38" s="501"/>
      <c r="K38" s="6"/>
    </row>
    <row r="39" spans="1:21" s="42" customFormat="1" ht="18.75" customHeight="1" thickBot="1" x14ac:dyDescent="0.3">
      <c r="A39" s="73"/>
      <c r="B39" s="460"/>
      <c r="C39" s="24"/>
      <c r="D39" s="462"/>
      <c r="E39" s="468" t="s">
        <v>12</v>
      </c>
      <c r="F39" s="473"/>
      <c r="G39" s="474"/>
      <c r="H39" s="475"/>
      <c r="I39" s="58"/>
      <c r="J39" s="501"/>
      <c r="K39" s="59"/>
    </row>
    <row r="40" spans="1:21" ht="63" customHeight="1" thickBot="1" x14ac:dyDescent="0.3">
      <c r="A40" s="72"/>
      <c r="B40" s="457" t="s">
        <v>70</v>
      </c>
      <c r="C40" s="24"/>
      <c r="D40" s="466" t="s">
        <v>97</v>
      </c>
      <c r="E40" s="471" t="s">
        <v>533</v>
      </c>
      <c r="F40" s="66"/>
      <c r="G40" s="465"/>
      <c r="H40" s="433">
        <f>ROUND(+F40,2)</f>
        <v>0</v>
      </c>
      <c r="I40" s="24"/>
      <c r="J40" s="569"/>
      <c r="K40" s="6"/>
      <c r="L40" s="60"/>
    </row>
    <row r="41" spans="1:21" ht="13.5" customHeight="1" thickBot="1" x14ac:dyDescent="0.3">
      <c r="A41" s="72"/>
      <c r="B41" s="460"/>
      <c r="C41" s="24"/>
      <c r="D41" s="462"/>
      <c r="E41" s="463"/>
      <c r="F41" s="464"/>
      <c r="G41" s="465"/>
      <c r="H41" s="472"/>
      <c r="I41" s="24"/>
      <c r="J41" s="570"/>
      <c r="K41" s="6"/>
    </row>
    <row r="42" spans="1:21" ht="45.75" thickBot="1" x14ac:dyDescent="0.3">
      <c r="A42" s="72"/>
      <c r="B42" s="455" t="s">
        <v>71</v>
      </c>
      <c r="C42" s="24"/>
      <c r="D42" s="466" t="s">
        <v>93</v>
      </c>
      <c r="E42" s="467" t="s">
        <v>28</v>
      </c>
      <c r="F42" s="465"/>
      <c r="G42" s="465"/>
      <c r="H42" s="432">
        <f>ROUND(+H40*H21,0)</f>
        <v>0</v>
      </c>
      <c r="I42" s="24"/>
      <c r="J42" s="501"/>
      <c r="K42" s="6"/>
      <c r="U42" s="42"/>
    </row>
    <row r="43" spans="1:21" ht="21.75" customHeight="1" x14ac:dyDescent="0.25">
      <c r="A43" s="72"/>
      <c r="B43" s="460"/>
      <c r="C43" s="24"/>
      <c r="D43" s="462"/>
      <c r="E43" s="468" t="s">
        <v>13</v>
      </c>
      <c r="F43" s="469"/>
      <c r="G43" s="465"/>
      <c r="H43" s="472"/>
      <c r="I43" s="24"/>
      <c r="J43" s="501"/>
      <c r="K43" s="6"/>
    </row>
    <row r="44" spans="1:21" ht="45" x14ac:dyDescent="0.25">
      <c r="A44" s="72"/>
      <c r="B44" s="455" t="s">
        <v>72</v>
      </c>
      <c r="C44" s="24"/>
      <c r="D44" s="466" t="s">
        <v>100</v>
      </c>
      <c r="E44" s="467" t="s">
        <v>21</v>
      </c>
      <c r="F44" s="465"/>
      <c r="G44" s="465"/>
      <c r="H44" s="431">
        <f>ROUND(+H42-H46-H48,0)</f>
        <v>0</v>
      </c>
      <c r="I44" s="24"/>
      <c r="J44" s="569"/>
      <c r="K44" s="6"/>
    </row>
    <row r="45" spans="1:21" ht="3" customHeight="1" x14ac:dyDescent="0.25">
      <c r="A45" s="72"/>
      <c r="B45" s="460"/>
      <c r="C45" s="24"/>
      <c r="D45" s="466"/>
      <c r="E45" s="467"/>
      <c r="F45" s="465"/>
      <c r="G45" s="465"/>
      <c r="H45" s="465"/>
      <c r="I45" s="24"/>
      <c r="J45" s="570"/>
      <c r="K45" s="6"/>
    </row>
    <row r="46" spans="1:21" ht="20.45" customHeight="1" x14ac:dyDescent="0.25">
      <c r="A46" s="72"/>
      <c r="B46" s="457" t="s">
        <v>73</v>
      </c>
      <c r="C46" s="24"/>
      <c r="D46" s="462" t="s">
        <v>14</v>
      </c>
      <c r="E46" s="467" t="s">
        <v>17</v>
      </c>
      <c r="F46" s="465"/>
      <c r="G46" s="465"/>
      <c r="H46" s="431">
        <f>ROUND(-(H40*H23),0)</f>
        <v>0</v>
      </c>
      <c r="I46" s="24"/>
      <c r="J46" s="569"/>
      <c r="K46" s="6"/>
    </row>
    <row r="47" spans="1:21" ht="3" customHeight="1" x14ac:dyDescent="0.25">
      <c r="A47" s="72"/>
      <c r="B47" s="460"/>
      <c r="C47" s="24"/>
      <c r="D47" s="462"/>
      <c r="E47" s="467"/>
      <c r="F47" s="465"/>
      <c r="G47" s="465"/>
      <c r="H47" s="465"/>
      <c r="I47" s="24"/>
      <c r="J47" s="570"/>
      <c r="K47" s="6"/>
    </row>
    <row r="48" spans="1:21" ht="30" x14ac:dyDescent="0.25">
      <c r="A48" s="72"/>
      <c r="B48" s="457" t="s">
        <v>74</v>
      </c>
      <c r="C48" s="24"/>
      <c r="D48" s="466" t="s">
        <v>30</v>
      </c>
      <c r="E48" s="467" t="s">
        <v>29</v>
      </c>
      <c r="F48" s="465"/>
      <c r="G48" s="465"/>
      <c r="H48" s="431">
        <f>ROUND(-(H40*H25),0)</f>
        <v>0</v>
      </c>
      <c r="I48" s="24"/>
      <c r="J48" s="569"/>
      <c r="K48" s="6"/>
    </row>
    <row r="49" spans="1:11" ht="3" customHeight="1" thickBot="1" x14ac:dyDescent="0.3">
      <c r="A49" s="72"/>
      <c r="B49" s="460"/>
      <c r="C49" s="24"/>
      <c r="D49" s="466"/>
      <c r="E49" s="467"/>
      <c r="F49" s="465"/>
      <c r="G49" s="465"/>
      <c r="H49" s="502"/>
      <c r="I49" s="24"/>
      <c r="J49" s="570"/>
      <c r="K49" s="6"/>
    </row>
    <row r="50" spans="1:11" ht="30" thickBot="1" x14ac:dyDescent="0.3">
      <c r="A50" s="72"/>
      <c r="B50" s="457" t="s">
        <v>75</v>
      </c>
      <c r="C50" s="24"/>
      <c r="D50" s="466" t="s">
        <v>86</v>
      </c>
      <c r="E50" s="467" t="s">
        <v>28</v>
      </c>
      <c r="F50" s="465"/>
      <c r="G50" s="465"/>
      <c r="H50" s="430">
        <f>ROUND(SUM(H44:H48),0)</f>
        <v>0</v>
      </c>
      <c r="I50" s="24"/>
      <c r="J50" s="569"/>
      <c r="K50" s="6"/>
    </row>
    <row r="51" spans="1:11" ht="16.5" thickBot="1" x14ac:dyDescent="0.3">
      <c r="A51" s="72"/>
      <c r="B51" s="460"/>
      <c r="C51" s="24"/>
      <c r="D51" s="462"/>
      <c r="E51" s="470"/>
      <c r="F51" s="465"/>
      <c r="G51" s="465"/>
      <c r="H51" s="472"/>
      <c r="I51" s="24"/>
      <c r="J51" s="570"/>
      <c r="K51" s="6"/>
    </row>
    <row r="52" spans="1:11" ht="45.75" thickBot="1" x14ac:dyDescent="0.3">
      <c r="A52" s="72"/>
      <c r="B52" s="455" t="s">
        <v>76</v>
      </c>
      <c r="C52" s="24"/>
      <c r="D52" s="466" t="s">
        <v>15</v>
      </c>
      <c r="E52" s="471" t="s">
        <v>96</v>
      </c>
      <c r="F52" s="465"/>
      <c r="G52" s="465"/>
      <c r="H52" s="429" t="e">
        <f>ROUND(+H36-H40,2)</f>
        <v>#DIV/0!</v>
      </c>
      <c r="I52" s="24"/>
      <c r="J52" s="501"/>
      <c r="K52" s="6"/>
    </row>
    <row r="53" spans="1:11" ht="15" customHeight="1" thickBot="1" x14ac:dyDescent="0.3">
      <c r="A53" s="72"/>
      <c r="B53" s="461" t="s">
        <v>532</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mergeCells count="29">
    <mergeCell ref="J44:J45"/>
    <mergeCell ref="J46:J47"/>
    <mergeCell ref="J48:J49"/>
    <mergeCell ref="J50:J51"/>
    <mergeCell ref="J27:J28"/>
    <mergeCell ref="J29:J30"/>
    <mergeCell ref="J31:J32"/>
    <mergeCell ref="J34:J35"/>
    <mergeCell ref="J36:J37"/>
    <mergeCell ref="J40:J41"/>
    <mergeCell ref="J25:J26"/>
    <mergeCell ref="B7:B8"/>
    <mergeCell ref="H7:H8"/>
    <mergeCell ref="J7:J8"/>
    <mergeCell ref="J9:J10"/>
    <mergeCell ref="J11:J12"/>
    <mergeCell ref="J13:J14"/>
    <mergeCell ref="J15:J16"/>
    <mergeCell ref="J17:J18"/>
    <mergeCell ref="J19:J20"/>
    <mergeCell ref="J21:J22"/>
    <mergeCell ref="J23:J24"/>
    <mergeCell ref="D1:H1"/>
    <mergeCell ref="D2:H2"/>
    <mergeCell ref="D3:H3"/>
    <mergeCell ref="D4:H4"/>
    <mergeCell ref="J4:J6"/>
    <mergeCell ref="D5:H5"/>
    <mergeCell ref="D6:H6"/>
  </mergeCells>
  <hyperlinks>
    <hyperlink ref="B9" location="Instructions!C5" display="Instructions!C5" xr:uid="{695D9181-8AAF-4858-A31F-88F219233E8F}"/>
    <hyperlink ref="B11" location="Instructions!C6" display="(2) Instructions" xr:uid="{33875A08-AA3A-43B5-B98F-3FF8F2E5EC9B}"/>
    <hyperlink ref="B13" location="Instructions!C7" display="Instructions!C7" xr:uid="{1D3465B7-8079-4B7A-A950-F8D2B6FB6069}"/>
    <hyperlink ref="B15" location="Instructions!C8" display="Instructions!C8" xr:uid="{A2F972ED-8895-4CA1-83F6-B52F8952AE19}"/>
    <hyperlink ref="B17" location="Instructions!C9" display="Instructions!C9" xr:uid="{3F30CAAA-EF4E-464A-BF47-CA129D8BE972}"/>
    <hyperlink ref="B19" location="Instructions!C10" display="Instructions!C10" xr:uid="{1538BDB0-3677-4609-B49C-40D4636BDBAA}"/>
    <hyperlink ref="B21" location="Instructions!C11" display="Instructions!C11" xr:uid="{C55E3169-19AE-4341-B82F-E53C3578E42C}"/>
    <hyperlink ref="B23" location="Instructions!C12" display="(8) Instructions" xr:uid="{4E47D2B8-9240-47E5-8EBF-50FFE7532AFB}"/>
    <hyperlink ref="B25" location="Instructions!C13" display="Instructions!C13" xr:uid="{D4C3DD05-709F-4A97-91A1-E0C2B52EEF9D}"/>
    <hyperlink ref="B27" location="Instructions!C14" display="Instructions!C14" xr:uid="{EBE7D1C4-3F47-47DC-9C34-3C5978CD3454}"/>
    <hyperlink ref="B29" location="Instructions!C15" display="Instructions!C15" xr:uid="{A8E29744-FC36-41A0-A51F-F24AE779E7EA}"/>
    <hyperlink ref="B31" location="Instructions!C16" display="Instructions!C16" xr:uid="{DD795A41-36CE-4059-8FEA-40FD63300228}"/>
    <hyperlink ref="B34" location="Instructions!C18" display="Instructions!C18" xr:uid="{77AC4A92-66CE-4DEA-9976-E0CEA94046DD}"/>
    <hyperlink ref="B36" location="Instructions!C19" display="Instructions!C19" xr:uid="{449308F2-95D5-462B-801B-2943B8DCD9E3}"/>
    <hyperlink ref="B38" location="Instructions!C20" display="Instructions!C20" xr:uid="{180F65FD-8E76-4E6A-ACA0-1F5B139DB22A}"/>
    <hyperlink ref="B40" location="Instructions!C22" display="(16) Instructions" xr:uid="{C4405901-FBCB-42AB-AD07-0A3CA9CCE392}"/>
    <hyperlink ref="B42" location="Instructions!C23" display="Instructions!C23" xr:uid="{358E27E6-914C-42FC-91B3-2FCB2AD69118}"/>
    <hyperlink ref="B44" location="Instructions!C25" display="Instructions!C25" xr:uid="{7B5CC43A-31A0-4879-A709-882AD08D3371}"/>
    <hyperlink ref="B46" location="Instructions!C26" display="(19) Instructions" xr:uid="{BB624A7C-FC51-4412-8510-A8648C4B4E2E}"/>
    <hyperlink ref="B48" location="Instructions!C27" display="(20) Instructions" xr:uid="{B90A5A93-1F83-4A5C-96A1-ADB424D0B3E6}"/>
    <hyperlink ref="B50" location="Instructions!C28" display="(21) Instructions" xr:uid="{916A1F1A-4D4E-42A3-88E7-532365170E90}"/>
    <hyperlink ref="B52" location="Instructions!C29" display="Instructions!C29" xr:uid="{395C4EE8-B911-44D2-87DB-4D69EDE56678}"/>
  </hyperlinks>
  <pageMargins left="0.7" right="0.7" top="0.75" bottom="0.75" header="0.3" footer="0.3"/>
  <ignoredErrors>
    <ignoredError sqref="D46 D4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D803B-954E-47E7-8134-A77D4B6EE7DF}">
  <sheetPr>
    <pageSetUpPr fitToPage="1"/>
  </sheetPr>
  <dimension ref="A1:XFC150"/>
  <sheetViews>
    <sheetView showGridLines="0" zoomScaleNormal="100" workbookViewId="0">
      <selection activeCell="D3" sqref="D3:H3"/>
    </sheetView>
  </sheetViews>
  <sheetFormatPr defaultColWidth="0" defaultRowHeight="12.75"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ustomWidth="1"/>
    <col min="12" max="12" width="7.5703125" style="1" hidden="1" customWidth="1"/>
    <col min="13" max="20" width="4.42578125" style="1" hidden="1" customWidth="1"/>
    <col min="21" max="21" width="5.5703125" style="1" hidden="1" customWidth="1"/>
    <col min="22" max="23" width="4.42578125" style="1" hidden="1" customWidth="1"/>
    <col min="24" max="16383" width="8.7109375" style="1" hidden="1"/>
    <col min="16384" max="16384" width="5.7109375" style="1" hidden="1" customWidth="1"/>
  </cols>
  <sheetData>
    <row r="1" spans="1:13" ht="11.45" customHeight="1" x14ac:dyDescent="0.25">
      <c r="B1" s="71">
        <v>42837</v>
      </c>
      <c r="C1" s="24"/>
      <c r="D1" s="553"/>
      <c r="E1" s="553"/>
      <c r="F1" s="553"/>
      <c r="G1" s="553"/>
      <c r="H1" s="553"/>
      <c r="I1" s="24"/>
      <c r="J1" s="76"/>
    </row>
    <row r="2" spans="1:13" ht="23.25" x14ac:dyDescent="0.35">
      <c r="B2" s="69"/>
      <c r="C2" s="24"/>
      <c r="D2" s="562" t="s">
        <v>16</v>
      </c>
      <c r="E2" s="562"/>
      <c r="F2" s="562"/>
      <c r="G2" s="562"/>
      <c r="H2" s="562"/>
      <c r="I2" s="24"/>
      <c r="J2" s="67" t="s">
        <v>80</v>
      </c>
    </row>
    <row r="3" spans="1:13" ht="18" x14ac:dyDescent="0.25">
      <c r="B3" s="69"/>
      <c r="C3" s="24"/>
      <c r="D3" s="563" t="s">
        <v>78</v>
      </c>
      <c r="E3" s="563"/>
      <c r="F3" s="563"/>
      <c r="G3" s="563"/>
      <c r="H3" s="563"/>
      <c r="I3" s="24"/>
      <c r="J3" s="67" t="s">
        <v>79</v>
      </c>
      <c r="K3" s="25"/>
      <c r="L3" s="6"/>
      <c r="M3" s="6"/>
    </row>
    <row r="4" spans="1:13" ht="18" x14ac:dyDescent="0.25">
      <c r="B4" s="69"/>
      <c r="C4" s="24"/>
      <c r="D4" s="564" t="s">
        <v>119</v>
      </c>
      <c r="E4" s="564"/>
      <c r="F4" s="564"/>
      <c r="G4" s="564"/>
      <c r="H4" s="564"/>
      <c r="I4" s="24"/>
      <c r="J4" s="557" t="s">
        <v>84</v>
      </c>
      <c r="K4" s="25"/>
      <c r="L4" s="6"/>
      <c r="M4" s="6"/>
    </row>
    <row r="5" spans="1:13" ht="27" customHeight="1" x14ac:dyDescent="0.3">
      <c r="B5" s="69"/>
      <c r="C5" s="24"/>
      <c r="D5" s="571" t="s">
        <v>531</v>
      </c>
      <c r="E5" s="571"/>
      <c r="F5" s="571"/>
      <c r="G5" s="571"/>
      <c r="H5" s="571"/>
      <c r="I5" s="24"/>
      <c r="J5" s="557"/>
      <c r="K5" s="25"/>
      <c r="L5" s="6"/>
      <c r="M5" s="6"/>
    </row>
    <row r="6" spans="1:13" ht="21" customHeight="1" x14ac:dyDescent="0.3">
      <c r="B6" s="69"/>
      <c r="C6" s="24"/>
      <c r="D6" s="566" t="s">
        <v>530</v>
      </c>
      <c r="E6" s="566"/>
      <c r="F6" s="566"/>
      <c r="G6" s="566"/>
      <c r="H6" s="566"/>
      <c r="I6" s="24"/>
      <c r="J6" s="558"/>
      <c r="K6" s="25"/>
      <c r="L6" s="6"/>
      <c r="M6" s="6"/>
    </row>
    <row r="7" spans="1:13" ht="19.5" customHeight="1" x14ac:dyDescent="0.25">
      <c r="B7" s="550" t="s">
        <v>82</v>
      </c>
      <c r="C7" s="24"/>
      <c r="D7" s="26"/>
      <c r="E7" s="27"/>
      <c r="F7" s="6"/>
      <c r="G7" s="6"/>
      <c r="H7" s="561" t="s">
        <v>94</v>
      </c>
      <c r="I7" s="24"/>
      <c r="J7" s="548"/>
    </row>
    <row r="8" spans="1:13" ht="42.6" customHeight="1" thickBot="1" x14ac:dyDescent="0.3">
      <c r="B8" s="551"/>
      <c r="C8" s="24"/>
      <c r="D8" s="28" t="s">
        <v>0</v>
      </c>
      <c r="E8" s="29"/>
      <c r="F8" s="77" t="s">
        <v>85</v>
      </c>
      <c r="G8" s="6"/>
      <c r="H8" s="561"/>
      <c r="I8" s="24"/>
      <c r="J8" s="549"/>
      <c r="K8" s="6"/>
    </row>
    <row r="9" spans="1:13" ht="32.25" customHeight="1" x14ac:dyDescent="0.25">
      <c r="A9" s="72"/>
      <c r="B9" s="30" t="s">
        <v>56</v>
      </c>
      <c r="C9" s="24"/>
      <c r="D9" s="80" t="s">
        <v>20</v>
      </c>
      <c r="E9" s="79" t="s">
        <v>126</v>
      </c>
      <c r="F9" s="4"/>
      <c r="G9" s="9"/>
      <c r="H9" s="431">
        <f>ROUND(+F9,0)</f>
        <v>0</v>
      </c>
      <c r="I9" s="24"/>
      <c r="J9" s="548"/>
      <c r="K9" s="6"/>
    </row>
    <row r="10" spans="1:13" ht="3" customHeight="1" x14ac:dyDescent="0.25">
      <c r="A10" s="72"/>
      <c r="B10" s="33"/>
      <c r="C10" s="24"/>
      <c r="D10" s="31"/>
      <c r="E10" s="32"/>
      <c r="F10" s="32"/>
      <c r="G10" s="32"/>
      <c r="H10" s="32"/>
      <c r="I10" s="24"/>
      <c r="J10" s="549"/>
      <c r="K10" s="6"/>
    </row>
    <row r="11" spans="1:13" ht="23.45" customHeight="1" x14ac:dyDescent="0.25">
      <c r="A11" s="72"/>
      <c r="B11" s="34" t="s">
        <v>57</v>
      </c>
      <c r="C11" s="24"/>
      <c r="D11" s="31" t="s">
        <v>1</v>
      </c>
      <c r="E11" s="78" t="s">
        <v>529</v>
      </c>
      <c r="F11" s="2"/>
      <c r="G11" s="9"/>
      <c r="H11" s="431">
        <f>ROUND(+H9*0.0102,0)</f>
        <v>0</v>
      </c>
      <c r="I11" s="24"/>
      <c r="J11" s="548"/>
      <c r="K11" s="6"/>
    </row>
    <row r="12" spans="1:13" ht="3" customHeight="1" x14ac:dyDescent="0.25">
      <c r="A12" s="72"/>
      <c r="B12" s="36"/>
      <c r="C12" s="24"/>
      <c r="D12" s="31"/>
      <c r="E12" s="35"/>
      <c r="F12" s="2"/>
      <c r="G12" s="2"/>
      <c r="H12" s="2"/>
      <c r="I12" s="24"/>
      <c r="J12" s="549"/>
      <c r="K12" s="6"/>
    </row>
    <row r="13" spans="1:13" ht="33.75" customHeight="1" x14ac:dyDescent="0.25">
      <c r="A13" s="72"/>
      <c r="B13" s="82" t="s">
        <v>58</v>
      </c>
      <c r="C13" s="24"/>
      <c r="D13" s="80" t="s">
        <v>2</v>
      </c>
      <c r="E13" s="78" t="s">
        <v>125</v>
      </c>
      <c r="F13" s="3"/>
      <c r="G13" s="9"/>
      <c r="H13" s="441">
        <f>ROUND(+F13,0)</f>
        <v>0</v>
      </c>
      <c r="I13" s="24"/>
      <c r="J13" s="548" t="s">
        <v>3</v>
      </c>
      <c r="K13" s="25"/>
    </row>
    <row r="14" spans="1:13" ht="3" customHeight="1" thickBot="1" x14ac:dyDescent="0.3">
      <c r="A14" s="72"/>
      <c r="B14" s="37"/>
      <c r="C14" s="24"/>
      <c r="D14" s="31"/>
      <c r="E14" s="35"/>
      <c r="F14" s="35"/>
      <c r="G14" s="35"/>
      <c r="H14" s="35"/>
      <c r="I14" s="24"/>
      <c r="J14" s="549"/>
      <c r="K14" s="25"/>
    </row>
    <row r="15" spans="1:13" ht="30.75" thickBot="1" x14ac:dyDescent="0.3">
      <c r="A15" s="72"/>
      <c r="B15" s="30" t="s">
        <v>59</v>
      </c>
      <c r="C15" s="24"/>
      <c r="D15" s="80" t="s">
        <v>90</v>
      </c>
      <c r="E15" s="79" t="s">
        <v>18</v>
      </c>
      <c r="F15" s="9"/>
      <c r="G15" s="9"/>
      <c r="H15" s="430">
        <f>ROUND(+H9+H11+H13,0)</f>
        <v>0</v>
      </c>
      <c r="I15" s="24"/>
      <c r="J15" s="548"/>
      <c r="K15" s="25"/>
    </row>
    <row r="16" spans="1:13" ht="21" customHeight="1" x14ac:dyDescent="0.25">
      <c r="A16" s="72"/>
      <c r="B16" s="37"/>
      <c r="C16" s="24"/>
      <c r="D16" s="38" t="s">
        <v>3</v>
      </c>
      <c r="E16" s="39" t="s">
        <v>19</v>
      </c>
      <c r="F16" s="9"/>
      <c r="G16" s="9"/>
      <c r="H16" s="9" t="s">
        <v>3</v>
      </c>
      <c r="I16" s="24"/>
      <c r="J16" s="549"/>
      <c r="K16" s="25"/>
    </row>
    <row r="17" spans="1:22" ht="34.5" customHeight="1" x14ac:dyDescent="0.25">
      <c r="A17" s="72"/>
      <c r="B17" s="30" t="s">
        <v>60</v>
      </c>
      <c r="C17" s="24"/>
      <c r="D17" s="31" t="s">
        <v>4</v>
      </c>
      <c r="E17" s="40" t="s">
        <v>5</v>
      </c>
      <c r="F17" s="4"/>
      <c r="G17" s="9"/>
      <c r="H17" s="438">
        <f>ROUND(+F17,3)/1000</f>
        <v>0</v>
      </c>
      <c r="I17" s="24"/>
      <c r="J17" s="548"/>
      <c r="K17" s="6"/>
    </row>
    <row r="18" spans="1:22" ht="3" customHeight="1" x14ac:dyDescent="0.25">
      <c r="A18" s="72"/>
      <c r="B18" s="37"/>
      <c r="C18" s="24"/>
      <c r="D18" s="31"/>
      <c r="E18" s="40"/>
      <c r="F18" s="40"/>
      <c r="G18" s="40"/>
      <c r="H18" s="40"/>
      <c r="I18" s="24"/>
      <c r="J18" s="549"/>
      <c r="K18" s="6"/>
    </row>
    <row r="19" spans="1:22" ht="45.75" customHeight="1" x14ac:dyDescent="0.25">
      <c r="A19" s="72"/>
      <c r="B19" s="30" t="s">
        <v>61</v>
      </c>
      <c r="C19" s="24"/>
      <c r="D19" s="80" t="s">
        <v>6</v>
      </c>
      <c r="E19" s="32" t="s">
        <v>22</v>
      </c>
      <c r="F19" s="5"/>
      <c r="G19" s="9"/>
      <c r="H19" s="440">
        <f>ROUND(+F19,3)/1000</f>
        <v>0</v>
      </c>
      <c r="I19" s="24"/>
      <c r="J19" s="548"/>
      <c r="K19" s="6"/>
      <c r="U19" s="41"/>
    </row>
    <row r="20" spans="1:22" ht="3" customHeight="1" thickBot="1" x14ac:dyDescent="0.3">
      <c r="A20" s="72"/>
      <c r="B20" s="37"/>
      <c r="C20" s="24"/>
      <c r="D20" s="31"/>
      <c r="E20" s="32"/>
      <c r="F20" s="32"/>
      <c r="G20" s="32"/>
      <c r="H20" s="32"/>
      <c r="I20" s="24"/>
      <c r="J20" s="549"/>
      <c r="K20" s="6"/>
      <c r="U20" s="41"/>
    </row>
    <row r="21" spans="1:22" ht="41.25" customHeight="1" x14ac:dyDescent="0.25">
      <c r="A21" s="72"/>
      <c r="B21" s="30" t="s">
        <v>62</v>
      </c>
      <c r="C21" s="24"/>
      <c r="D21" s="31" t="s">
        <v>89</v>
      </c>
      <c r="E21" s="32" t="s">
        <v>95</v>
      </c>
      <c r="F21" s="9"/>
      <c r="G21" s="9"/>
      <c r="H21" s="439">
        <f>ROUND(+H17+H19,3)</f>
        <v>0</v>
      </c>
      <c r="I21" s="24"/>
      <c r="J21" s="548"/>
      <c r="K21" s="6"/>
      <c r="V21" s="42"/>
    </row>
    <row r="22" spans="1:22" ht="3" customHeight="1" x14ac:dyDescent="0.25">
      <c r="A22" s="72"/>
      <c r="B22" s="37"/>
      <c r="C22" s="24"/>
      <c r="D22" s="31"/>
      <c r="E22" s="32"/>
      <c r="F22" s="9"/>
      <c r="G22" s="9"/>
      <c r="H22" s="9"/>
      <c r="I22" s="24"/>
      <c r="J22" s="549"/>
      <c r="K22" s="6"/>
      <c r="V22" s="42"/>
    </row>
    <row r="23" spans="1:22" ht="30.75" customHeight="1" x14ac:dyDescent="0.25">
      <c r="A23" s="72"/>
      <c r="B23" s="34" t="s">
        <v>63</v>
      </c>
      <c r="C23" s="24"/>
      <c r="D23" s="81" t="s">
        <v>7</v>
      </c>
      <c r="E23" s="35" t="s">
        <v>8</v>
      </c>
      <c r="F23" s="5"/>
      <c r="G23" s="9"/>
      <c r="H23" s="438">
        <f>ROUND(+F23,3)/1000</f>
        <v>0</v>
      </c>
      <c r="I23" s="24"/>
      <c r="J23" s="548"/>
      <c r="K23" s="25"/>
    </row>
    <row r="24" spans="1:22" ht="4.9000000000000004" customHeight="1" x14ac:dyDescent="0.25">
      <c r="A24" s="72"/>
      <c r="B24" s="37"/>
      <c r="C24" s="24"/>
      <c r="D24" s="43"/>
      <c r="E24" s="35"/>
      <c r="F24" s="35"/>
      <c r="G24" s="35"/>
      <c r="H24" s="35"/>
      <c r="I24" s="24"/>
      <c r="J24" s="549"/>
      <c r="K24" s="25"/>
    </row>
    <row r="25" spans="1:22" ht="49.15" customHeight="1" x14ac:dyDescent="0.25">
      <c r="A25" s="72"/>
      <c r="B25" s="30" t="s">
        <v>77</v>
      </c>
      <c r="C25" s="24"/>
      <c r="D25" s="80" t="s">
        <v>9</v>
      </c>
      <c r="E25" s="35" t="s">
        <v>23</v>
      </c>
      <c r="F25" s="5"/>
      <c r="G25" s="9"/>
      <c r="H25" s="438">
        <f>ROUND(+F25,3)/1000</f>
        <v>0</v>
      </c>
      <c r="I25" s="24"/>
      <c r="J25" s="548"/>
      <c r="K25" s="6"/>
    </row>
    <row r="26" spans="1:22" ht="3" customHeight="1" thickBot="1" x14ac:dyDescent="0.3">
      <c r="A26" s="72"/>
      <c r="B26" s="37"/>
      <c r="C26" s="24"/>
      <c r="D26" s="31"/>
      <c r="E26" s="35"/>
      <c r="F26" s="35"/>
      <c r="G26" s="35"/>
      <c r="H26" s="44"/>
      <c r="I26" s="24"/>
      <c r="J26" s="549"/>
      <c r="K26" s="6"/>
    </row>
    <row r="27" spans="1:22" ht="32.450000000000003" customHeight="1" thickBot="1" x14ac:dyDescent="0.3">
      <c r="A27" s="72"/>
      <c r="B27" s="30" t="s">
        <v>64</v>
      </c>
      <c r="C27" s="24"/>
      <c r="D27" s="31" t="s">
        <v>88</v>
      </c>
      <c r="E27" s="35" t="s">
        <v>24</v>
      </c>
      <c r="F27" s="9"/>
      <c r="G27" s="9"/>
      <c r="H27" s="437">
        <f>ROUND(SUM(H21:H25),3)</f>
        <v>0</v>
      </c>
      <c r="I27" s="24"/>
      <c r="J27" s="548"/>
      <c r="K27" s="6"/>
    </row>
    <row r="28" spans="1:22" ht="13.5" customHeight="1" x14ac:dyDescent="0.25">
      <c r="A28" s="72"/>
      <c r="B28" s="37"/>
      <c r="C28" s="24"/>
      <c r="D28" s="38"/>
      <c r="E28" s="45"/>
      <c r="F28" s="46"/>
      <c r="G28" s="14"/>
      <c r="H28" s="13"/>
      <c r="I28" s="24"/>
      <c r="J28" s="549"/>
      <c r="K28" s="25"/>
    </row>
    <row r="29" spans="1:22" ht="45" x14ac:dyDescent="0.25">
      <c r="A29" s="72"/>
      <c r="B29" s="30" t="s">
        <v>65</v>
      </c>
      <c r="C29" s="24"/>
      <c r="D29" s="31" t="s">
        <v>10</v>
      </c>
      <c r="E29" s="47" t="s">
        <v>25</v>
      </c>
      <c r="F29" s="14"/>
      <c r="G29" s="48"/>
      <c r="H29" s="436" t="e">
        <f>ROUND(+H15/H27,2)</f>
        <v>#DIV/0!</v>
      </c>
      <c r="I29" s="24"/>
      <c r="J29" s="548"/>
      <c r="K29" s="25"/>
    </row>
    <row r="30" spans="1:22" ht="13.5" customHeight="1" x14ac:dyDescent="0.25">
      <c r="A30" s="72"/>
      <c r="B30" s="37"/>
      <c r="C30" s="24"/>
      <c r="D30" s="38"/>
      <c r="E30" s="45"/>
      <c r="F30" s="14"/>
      <c r="G30" s="14"/>
      <c r="H30" s="14"/>
      <c r="I30" s="24"/>
      <c r="J30" s="549"/>
      <c r="K30" s="25"/>
    </row>
    <row r="31" spans="1:22" ht="45" x14ac:dyDescent="0.25">
      <c r="A31" s="72"/>
      <c r="B31" s="30" t="s">
        <v>66</v>
      </c>
      <c r="C31" s="24"/>
      <c r="D31" s="31" t="s">
        <v>87</v>
      </c>
      <c r="E31" s="40" t="s">
        <v>26</v>
      </c>
      <c r="F31" s="14"/>
      <c r="G31" s="14"/>
      <c r="H31" s="431" t="e">
        <f>ROUND(+H29*H21,0)</f>
        <v>#DIV/0!</v>
      </c>
      <c r="I31" s="24"/>
      <c r="J31" s="548"/>
      <c r="K31" s="6"/>
    </row>
    <row r="32" spans="1:22" ht="8.25" customHeight="1" x14ac:dyDescent="0.25">
      <c r="A32" s="72"/>
      <c r="B32" s="37"/>
      <c r="C32" s="24"/>
      <c r="D32" s="31"/>
      <c r="E32" s="49"/>
      <c r="F32" s="14"/>
      <c r="G32" s="14"/>
      <c r="H32" s="14"/>
      <c r="I32" s="24"/>
      <c r="J32" s="549"/>
      <c r="K32" s="6"/>
    </row>
    <row r="33" spans="1:21" ht="20.25" customHeight="1" x14ac:dyDescent="0.25">
      <c r="A33" s="72"/>
      <c r="B33" s="37"/>
      <c r="C33" s="24"/>
      <c r="D33" s="38"/>
      <c r="E33" s="50" t="s">
        <v>11</v>
      </c>
      <c r="F33" s="14"/>
      <c r="G33" s="14"/>
      <c r="H33" s="13"/>
      <c r="I33" s="24"/>
      <c r="J33" s="68"/>
      <c r="K33" s="25"/>
    </row>
    <row r="34" spans="1:21" ht="36" customHeight="1" x14ac:dyDescent="0.25">
      <c r="A34" s="72"/>
      <c r="B34" s="30" t="s">
        <v>67</v>
      </c>
      <c r="C34" s="24"/>
      <c r="D34" s="31" t="s">
        <v>31</v>
      </c>
      <c r="E34" s="51" t="s">
        <v>127</v>
      </c>
      <c r="F34" s="66"/>
      <c r="G34" s="14"/>
      <c r="H34" s="435">
        <f>ROUND(+F34,2)</f>
        <v>0</v>
      </c>
      <c r="I34" s="24"/>
      <c r="J34" s="548"/>
      <c r="K34" s="6"/>
    </row>
    <row r="35" spans="1:21" ht="3" customHeight="1" thickBot="1" x14ac:dyDescent="0.3">
      <c r="A35" s="72"/>
      <c r="B35" s="37"/>
      <c r="C35" s="24"/>
      <c r="D35" s="31"/>
      <c r="E35" s="51"/>
      <c r="F35" s="51"/>
      <c r="G35" s="51"/>
      <c r="H35" s="51"/>
      <c r="I35" s="24"/>
      <c r="J35" s="549"/>
      <c r="K35" s="6"/>
    </row>
    <row r="36" spans="1:21" ht="45.75" thickBot="1" x14ac:dyDescent="0.3">
      <c r="A36" s="72"/>
      <c r="B36" s="30" t="s">
        <v>68</v>
      </c>
      <c r="C36" s="24"/>
      <c r="D36" s="31" t="s">
        <v>91</v>
      </c>
      <c r="E36" s="52" t="s">
        <v>83</v>
      </c>
      <c r="F36" s="53"/>
      <c r="G36" s="14"/>
      <c r="H36" s="433" t="e">
        <f>ROUND(+H29+H34,2)</f>
        <v>#DIV/0!</v>
      </c>
      <c r="I36" s="24"/>
      <c r="J36" s="548"/>
      <c r="K36" s="6"/>
    </row>
    <row r="37" spans="1:21" ht="11.25" customHeight="1" thickBot="1" x14ac:dyDescent="0.3">
      <c r="A37" s="72"/>
      <c r="B37" s="37"/>
      <c r="C37" s="24"/>
      <c r="D37" s="43"/>
      <c r="E37" s="54"/>
      <c r="F37" s="53"/>
      <c r="G37" s="14"/>
      <c r="H37" s="13"/>
      <c r="I37" s="24"/>
      <c r="J37" s="549"/>
      <c r="K37" s="6"/>
    </row>
    <row r="38" spans="1:21" ht="35.25" customHeight="1" thickBot="1" x14ac:dyDescent="0.3">
      <c r="A38" s="72"/>
      <c r="B38" s="30" t="s">
        <v>69</v>
      </c>
      <c r="C38" s="24"/>
      <c r="D38" s="31" t="s">
        <v>92</v>
      </c>
      <c r="E38" s="52" t="s">
        <v>27</v>
      </c>
      <c r="F38" s="53"/>
      <c r="G38" s="14"/>
      <c r="H38" s="434" t="e">
        <f>ROUND(+H21*H36,0)</f>
        <v>#DIV/0!</v>
      </c>
      <c r="I38" s="24"/>
      <c r="J38" s="68"/>
      <c r="K38" s="6"/>
    </row>
    <row r="39" spans="1:21" s="42" customFormat="1" ht="18.75" customHeight="1" thickBot="1" x14ac:dyDescent="0.3">
      <c r="A39" s="73"/>
      <c r="B39" s="37"/>
      <c r="C39" s="24"/>
      <c r="D39" s="43"/>
      <c r="E39" s="55" t="s">
        <v>12</v>
      </c>
      <c r="F39" s="56"/>
      <c r="G39" s="57"/>
      <c r="H39" s="16"/>
      <c r="I39" s="58"/>
      <c r="J39" s="68"/>
      <c r="K39" s="59"/>
    </row>
    <row r="40" spans="1:21" ht="63" customHeight="1" thickBot="1" x14ac:dyDescent="0.3">
      <c r="A40" s="72"/>
      <c r="B40" s="34" t="s">
        <v>70</v>
      </c>
      <c r="C40" s="24"/>
      <c r="D40" s="31" t="s">
        <v>97</v>
      </c>
      <c r="E40" s="47" t="s">
        <v>98</v>
      </c>
      <c r="F40" s="66"/>
      <c r="G40" s="14"/>
      <c r="H40" s="433">
        <f>ROUND(+F40,2)</f>
        <v>0</v>
      </c>
      <c r="I40" s="24"/>
      <c r="J40" s="548"/>
      <c r="K40" s="6"/>
      <c r="L40" s="60"/>
    </row>
    <row r="41" spans="1:21" ht="13.5" customHeight="1" thickBot="1" x14ac:dyDescent="0.3">
      <c r="A41" s="72"/>
      <c r="B41" s="37"/>
      <c r="C41" s="24"/>
      <c r="D41" s="43"/>
      <c r="E41" s="54"/>
      <c r="F41" s="53"/>
      <c r="G41" s="14"/>
      <c r="H41" s="13"/>
      <c r="I41" s="24"/>
      <c r="J41" s="549"/>
      <c r="K41" s="6"/>
    </row>
    <row r="42" spans="1:21" ht="45.75" thickBot="1" x14ac:dyDescent="0.3">
      <c r="A42" s="72"/>
      <c r="B42" s="30" t="s">
        <v>71</v>
      </c>
      <c r="C42" s="24"/>
      <c r="D42" s="31" t="s">
        <v>93</v>
      </c>
      <c r="E42" s="52" t="s">
        <v>28</v>
      </c>
      <c r="F42" s="14"/>
      <c r="G42" s="14"/>
      <c r="H42" s="432">
        <f>ROUND(+H40*H21,0)</f>
        <v>0</v>
      </c>
      <c r="I42" s="24"/>
      <c r="J42" s="68"/>
      <c r="K42" s="6"/>
      <c r="U42" s="42"/>
    </row>
    <row r="43" spans="1:21" ht="21.75" customHeight="1" x14ac:dyDescent="0.25">
      <c r="A43" s="72"/>
      <c r="B43" s="37"/>
      <c r="C43" s="24"/>
      <c r="D43" s="43"/>
      <c r="E43" s="55" t="s">
        <v>13</v>
      </c>
      <c r="F43" s="61"/>
      <c r="G43" s="14"/>
      <c r="H43" s="13"/>
      <c r="I43" s="24"/>
      <c r="J43" s="68"/>
      <c r="K43" s="6"/>
    </row>
    <row r="44" spans="1:21" ht="45" x14ac:dyDescent="0.25">
      <c r="A44" s="72"/>
      <c r="B44" s="30" t="s">
        <v>72</v>
      </c>
      <c r="C44" s="24"/>
      <c r="D44" s="31" t="s">
        <v>100</v>
      </c>
      <c r="E44" s="52" t="s">
        <v>21</v>
      </c>
      <c r="F44" s="14"/>
      <c r="G44" s="14"/>
      <c r="H44" s="431">
        <f>ROUND(+H42-H46-H48,0)</f>
        <v>0</v>
      </c>
      <c r="I44" s="24"/>
      <c r="J44" s="548"/>
      <c r="K44" s="6"/>
    </row>
    <row r="45" spans="1:21" ht="3" customHeight="1" x14ac:dyDescent="0.25">
      <c r="A45" s="72"/>
      <c r="B45" s="37"/>
      <c r="C45" s="24"/>
      <c r="D45" s="31"/>
      <c r="E45" s="52"/>
      <c r="F45" s="14"/>
      <c r="G45" s="14"/>
      <c r="H45" s="14"/>
      <c r="I45" s="24"/>
      <c r="J45" s="549"/>
      <c r="K45" s="6"/>
    </row>
    <row r="46" spans="1:21" ht="20.45" customHeight="1" x14ac:dyDescent="0.25">
      <c r="A46" s="72"/>
      <c r="B46" s="34" t="s">
        <v>73</v>
      </c>
      <c r="C46" s="24"/>
      <c r="D46" s="43" t="s">
        <v>14</v>
      </c>
      <c r="E46" s="52" t="s">
        <v>17</v>
      </c>
      <c r="F46" s="14"/>
      <c r="G46" s="14"/>
      <c r="H46" s="431">
        <f>ROUND(-(H40*H23),0)</f>
        <v>0</v>
      </c>
      <c r="I46" s="24"/>
      <c r="J46" s="548"/>
      <c r="K46" s="6"/>
    </row>
    <row r="47" spans="1:21" ht="3" customHeight="1" x14ac:dyDescent="0.25">
      <c r="A47" s="72"/>
      <c r="B47" s="37"/>
      <c r="C47" s="24"/>
      <c r="D47" s="43"/>
      <c r="E47" s="52"/>
      <c r="F47" s="14"/>
      <c r="G47" s="14"/>
      <c r="H47" s="14"/>
      <c r="I47" s="24"/>
      <c r="J47" s="549"/>
      <c r="K47" s="6"/>
    </row>
    <row r="48" spans="1:21" ht="30" x14ac:dyDescent="0.25">
      <c r="A48" s="72"/>
      <c r="B48" s="34" t="s">
        <v>74</v>
      </c>
      <c r="C48" s="24"/>
      <c r="D48" s="31" t="s">
        <v>30</v>
      </c>
      <c r="E48" s="52" t="s">
        <v>29</v>
      </c>
      <c r="F48" s="14"/>
      <c r="G48" s="14"/>
      <c r="H48" s="431">
        <f>ROUND(-(H40*H25),0)</f>
        <v>0</v>
      </c>
      <c r="I48" s="24"/>
      <c r="J48" s="548"/>
      <c r="K48" s="6"/>
    </row>
    <row r="49" spans="1:11" ht="3" customHeight="1" thickBot="1" x14ac:dyDescent="0.3">
      <c r="A49" s="72"/>
      <c r="B49" s="37"/>
      <c r="C49" s="24"/>
      <c r="D49" s="31"/>
      <c r="E49" s="52"/>
      <c r="F49" s="14"/>
      <c r="G49" s="14"/>
      <c r="H49" s="62"/>
      <c r="I49" s="24"/>
      <c r="J49" s="549"/>
      <c r="K49" s="6"/>
    </row>
    <row r="50" spans="1:11" ht="30" thickBot="1" x14ac:dyDescent="0.3">
      <c r="A50" s="72"/>
      <c r="B50" s="34" t="s">
        <v>75</v>
      </c>
      <c r="C50" s="24"/>
      <c r="D50" s="31" t="s">
        <v>86</v>
      </c>
      <c r="E50" s="52" t="s">
        <v>28</v>
      </c>
      <c r="F50" s="14"/>
      <c r="G50" s="14"/>
      <c r="H50" s="430">
        <f>ROUND(SUM(H44:H48),0)</f>
        <v>0</v>
      </c>
      <c r="I50" s="24"/>
      <c r="J50" s="548"/>
      <c r="K50" s="6"/>
    </row>
    <row r="51" spans="1:11" ht="16.5" thickBot="1" x14ac:dyDescent="0.3">
      <c r="A51" s="72"/>
      <c r="B51" s="37"/>
      <c r="C51" s="24"/>
      <c r="D51" s="43"/>
      <c r="E51" s="63"/>
      <c r="F51" s="14"/>
      <c r="G51" s="14"/>
      <c r="H51" s="13"/>
      <c r="I51" s="24"/>
      <c r="J51" s="549"/>
      <c r="K51" s="6"/>
    </row>
    <row r="52" spans="1:11" ht="45.75" thickBot="1" x14ac:dyDescent="0.3">
      <c r="A52" s="72"/>
      <c r="B52" s="30" t="s">
        <v>76</v>
      </c>
      <c r="C52" s="24"/>
      <c r="D52" s="31" t="s">
        <v>15</v>
      </c>
      <c r="E52" s="47" t="s">
        <v>96</v>
      </c>
      <c r="F52" s="14"/>
      <c r="G52" s="14"/>
      <c r="H52" s="429" t="e">
        <f>ROUND(+H36-H40,2)</f>
        <v>#DIV/0!</v>
      </c>
      <c r="I52" s="24"/>
      <c r="J52" s="68"/>
      <c r="K52" s="6"/>
    </row>
    <row r="53" spans="1:11" ht="15" customHeight="1" thickBot="1" x14ac:dyDescent="0.3">
      <c r="A53" s="72"/>
      <c r="B53" s="74" t="s">
        <v>528</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sheetProtection algorithmName="SHA-512" hashValue="LlRllJBuyLeS7MiGa3tMc0BMVmtXcjE81iuklhKdPPKJ0Xzt0+7hNUzA7NpAt5QxMb3LHD97ANYzHxosd1CLag==" saltValue="jzHql2F13HCOVPGTvskz8A==" spinCount="100000" sheet="1" objects="1" scenarios="1" formatColumns="0"/>
  <mergeCells count="29">
    <mergeCell ref="D1:H1"/>
    <mergeCell ref="J50:J51"/>
    <mergeCell ref="J7:J8"/>
    <mergeCell ref="J4:J6"/>
    <mergeCell ref="J44:J45"/>
    <mergeCell ref="J46:J47"/>
    <mergeCell ref="J48:J49"/>
    <mergeCell ref="J29:J30"/>
    <mergeCell ref="J31:J32"/>
    <mergeCell ref="J36:J37"/>
    <mergeCell ref="J17:J18"/>
    <mergeCell ref="D2:H2"/>
    <mergeCell ref="D6:H6"/>
    <mergeCell ref="D3:H3"/>
    <mergeCell ref="D4:H4"/>
    <mergeCell ref="D5:H5"/>
    <mergeCell ref="B7:B8"/>
    <mergeCell ref="J40:J41"/>
    <mergeCell ref="J19:J20"/>
    <mergeCell ref="J21:J22"/>
    <mergeCell ref="J23:J24"/>
    <mergeCell ref="J25:J26"/>
    <mergeCell ref="J34:J35"/>
    <mergeCell ref="J27:J28"/>
    <mergeCell ref="H7:H8"/>
    <mergeCell ref="J9:J10"/>
    <mergeCell ref="J11:J12"/>
    <mergeCell ref="J13:J14"/>
    <mergeCell ref="J15:J16"/>
  </mergeCells>
  <hyperlinks>
    <hyperlink ref="B9" location="Instructions!C5" display="Instructions!C5" xr:uid="{06FB2E6B-0842-4D1A-917F-B08E55FCB8F0}"/>
    <hyperlink ref="B11" location="Instructions!C6" display="(2) Instructions" xr:uid="{C0AD4A36-646B-40CC-BEC3-EED54B7D06A7}"/>
    <hyperlink ref="B13" location="Instructions!C7" display="Instructions!C7" xr:uid="{F5E0D4AD-230B-4B2E-A258-26819039F09D}"/>
    <hyperlink ref="B15" location="Instructions!C8" display="Instructions!C8" xr:uid="{4517D0CF-2F51-40C4-9A32-E3CA2D3D2532}"/>
    <hyperlink ref="B17" location="Instructions!C9" display="Instructions!C9" xr:uid="{3DBA0C30-8E4B-4C57-BB54-BAE0CE5D9415}"/>
    <hyperlink ref="B19" location="Instructions!C10" display="Instructions!C10" xr:uid="{4DB8512F-6511-4DED-9F8F-CCDDA0D111FE}"/>
    <hyperlink ref="B21" location="Instructions!C11" display="Instructions!C11" xr:uid="{E2ECA08C-4942-422E-9B8D-595A011BB9CF}"/>
    <hyperlink ref="B23" location="Instructions!C12" display="(8) Instructions" xr:uid="{4A1BB895-1B6F-4DB7-BA73-87D1199BC115}"/>
    <hyperlink ref="B25" location="Instructions!C13" display="Instructions!C13" xr:uid="{06A4E58C-DB55-4814-931A-B2B9372ED3DC}"/>
    <hyperlink ref="B27" location="Instructions!C14" display="Instructions!C14" xr:uid="{9AAA4000-F0C3-4267-82FE-D671DEAD9918}"/>
    <hyperlink ref="B29" location="Instructions!C15" display="Instructions!C15" xr:uid="{C6F2E68A-2C8B-42BB-910A-DDE14999B9A1}"/>
    <hyperlink ref="B31" location="Instructions!C16" display="Instructions!C16" xr:uid="{17BB07D2-F116-4716-9072-52E3047613A5}"/>
    <hyperlink ref="B34" location="Instructions!C18" display="Instructions!C18" xr:uid="{220F797C-8F8B-4BE8-8C1E-266E5E6DD8BA}"/>
    <hyperlink ref="B36" location="Instructions!C19" display="Instructions!C19" xr:uid="{86A3A5FC-74DC-4BD0-865F-1F372625A596}"/>
    <hyperlink ref="B38" location="Instructions!C20" display="Instructions!C20" xr:uid="{886D1950-DCDB-48E2-BBC5-6F07319655DA}"/>
    <hyperlink ref="B40" location="Instructions!C22" display="(16) Instructions" xr:uid="{9E3BE5DC-9A7F-437F-8D3A-DDDCBB2E0FC9}"/>
    <hyperlink ref="B42" location="Instructions!C23" display="Instructions!C23" xr:uid="{0C570B8C-F47D-4DEA-947C-CB506A5897F1}"/>
    <hyperlink ref="B44" location="Instructions!C25" display="Instructions!C25" xr:uid="{05B88D9B-F82A-4D5A-B09F-DF64A5E06B96}"/>
    <hyperlink ref="B46" location="Instructions!C26" display="(19) Instructions" xr:uid="{789636AC-1A26-4EF8-A359-065A036DFAA9}"/>
    <hyperlink ref="B48" location="Instructions!C27" display="(20) Instructions" xr:uid="{F9C4EE09-D7C4-4385-8D94-42B835B4A3C9}"/>
    <hyperlink ref="B50" location="Instructions!C28" display="(21) Instructions" xr:uid="{B55131DD-2131-4EA6-A595-C19E54D94569}"/>
    <hyperlink ref="B52" location="Instructions!C29" display="Instructions!C29" xr:uid="{071EFD3E-5BF9-4211-9DD4-30E0858E5163}"/>
  </hyperlinks>
  <pageMargins left="0.25" right="0" top="0.25" bottom="0.25" header="0.3" footer="0.3"/>
  <pageSetup scale="64" orientation="portrait" cellComments="asDisplayed" r:id="rId1"/>
  <headerFooter alignWithMargins="0"/>
  <rowBreaks count="2" manualBreakCount="2">
    <brk id="52" min="3" max="7" man="1"/>
    <brk id="87" min="3" max="7"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150"/>
  <sheetViews>
    <sheetView showGridLines="0" zoomScaleNormal="100" workbookViewId="0">
      <selection activeCell="D29" sqref="D29"/>
    </sheetView>
  </sheetViews>
  <sheetFormatPr defaultColWidth="0" defaultRowHeight="12.75" zeroHeight="1" x14ac:dyDescent="0.2"/>
  <cols>
    <col min="1" max="1" width="1.7109375" style="70" customWidth="1"/>
    <col min="2" max="2" width="15" style="1" customWidth="1"/>
    <col min="3" max="3" width="1.7109375" style="1" customWidth="1"/>
    <col min="4" max="4" width="20.28515625" style="1" customWidth="1"/>
    <col min="5" max="5" width="91.7109375" style="64" customWidth="1"/>
    <col min="6" max="6" width="21" style="1" customWidth="1"/>
    <col min="7" max="7" width="1.7109375" style="1" customWidth="1"/>
    <col min="8" max="8" width="20.140625" style="1" customWidth="1"/>
    <col min="9" max="9" width="1.7109375" style="1" customWidth="1"/>
    <col min="10" max="10" width="29.140625" style="1" customWidth="1"/>
    <col min="11" max="11" width="6.42578125" style="1" hidden="1" customWidth="1"/>
    <col min="12" max="12" width="7.5703125" style="1" hidden="1" customWidth="1"/>
    <col min="13" max="20" width="4.42578125" style="1" hidden="1" customWidth="1"/>
    <col min="21" max="21" width="5.5703125" style="1" hidden="1" customWidth="1"/>
    <col min="22" max="23" width="4.42578125" style="1" hidden="1" customWidth="1"/>
    <col min="24" max="16383" width="8.7109375" style="1" hidden="1"/>
    <col min="16384" max="16384" width="5.7109375" style="1" hidden="1" customWidth="1"/>
  </cols>
  <sheetData>
    <row r="1" spans="1:13" ht="11.45" customHeight="1" x14ac:dyDescent="0.25">
      <c r="B1" s="71">
        <v>42837</v>
      </c>
      <c r="C1" s="24"/>
      <c r="D1" s="553"/>
      <c r="E1" s="553"/>
      <c r="F1" s="553"/>
      <c r="G1" s="553"/>
      <c r="H1" s="553"/>
      <c r="I1" s="24"/>
      <c r="J1" s="76"/>
    </row>
    <row r="2" spans="1:13" ht="23.25" x14ac:dyDescent="0.35">
      <c r="B2" s="69"/>
      <c r="C2" s="24"/>
      <c r="D2" s="562" t="s">
        <v>16</v>
      </c>
      <c r="E2" s="562"/>
      <c r="F2" s="562"/>
      <c r="G2" s="562"/>
      <c r="H2" s="562"/>
      <c r="I2" s="24"/>
      <c r="J2" s="67" t="s">
        <v>80</v>
      </c>
    </row>
    <row r="3" spans="1:13" ht="18" x14ac:dyDescent="0.25">
      <c r="B3" s="69"/>
      <c r="C3" s="24"/>
      <c r="D3" s="563" t="s">
        <v>78</v>
      </c>
      <c r="E3" s="563"/>
      <c r="F3" s="563"/>
      <c r="G3" s="563"/>
      <c r="H3" s="563"/>
      <c r="I3" s="24"/>
      <c r="J3" s="67" t="s">
        <v>79</v>
      </c>
      <c r="K3" s="25"/>
      <c r="L3" s="6"/>
      <c r="M3" s="6"/>
    </row>
    <row r="4" spans="1:13" ht="18" x14ac:dyDescent="0.25">
      <c r="B4" s="69"/>
      <c r="C4" s="24"/>
      <c r="D4" s="564" t="s">
        <v>119</v>
      </c>
      <c r="E4" s="564"/>
      <c r="F4" s="564"/>
      <c r="G4" s="564"/>
      <c r="H4" s="564"/>
      <c r="I4" s="24"/>
      <c r="J4" s="557" t="s">
        <v>84</v>
      </c>
      <c r="K4" s="25"/>
      <c r="L4" s="6"/>
      <c r="M4" s="6"/>
    </row>
    <row r="5" spans="1:13" ht="27" customHeight="1" x14ac:dyDescent="0.3">
      <c r="B5" s="69"/>
      <c r="C5" s="24"/>
      <c r="D5" s="571" t="s">
        <v>120</v>
      </c>
      <c r="E5" s="571"/>
      <c r="F5" s="571"/>
      <c r="G5" s="571"/>
      <c r="H5" s="571"/>
      <c r="I5" s="24"/>
      <c r="J5" s="557"/>
      <c r="K5" s="25"/>
      <c r="L5" s="6"/>
      <c r="M5" s="6"/>
    </row>
    <row r="6" spans="1:13" ht="21" customHeight="1" x14ac:dyDescent="0.3">
      <c r="B6" s="69"/>
      <c r="C6" s="24"/>
      <c r="D6" s="566" t="s">
        <v>121</v>
      </c>
      <c r="E6" s="566"/>
      <c r="F6" s="566"/>
      <c r="G6" s="566"/>
      <c r="H6" s="566"/>
      <c r="I6" s="24"/>
      <c r="J6" s="558"/>
      <c r="K6" s="25"/>
      <c r="L6" s="6"/>
      <c r="M6" s="6"/>
    </row>
    <row r="7" spans="1:13" ht="19.5" customHeight="1" x14ac:dyDescent="0.25">
      <c r="B7" s="550" t="s">
        <v>82</v>
      </c>
      <c r="C7" s="24"/>
      <c r="D7" s="26"/>
      <c r="E7" s="27"/>
      <c r="F7" s="6"/>
      <c r="G7" s="6"/>
      <c r="H7" s="561" t="s">
        <v>94</v>
      </c>
      <c r="I7" s="24"/>
      <c r="J7" s="548"/>
    </row>
    <row r="8" spans="1:13" ht="42.6" customHeight="1" thickBot="1" x14ac:dyDescent="0.3">
      <c r="B8" s="551"/>
      <c r="C8" s="24"/>
      <c r="D8" s="28" t="s">
        <v>0</v>
      </c>
      <c r="E8" s="29"/>
      <c r="F8" s="77" t="s">
        <v>85</v>
      </c>
      <c r="G8" s="6"/>
      <c r="H8" s="561"/>
      <c r="I8" s="24"/>
      <c r="J8" s="549"/>
      <c r="K8" s="6"/>
    </row>
    <row r="9" spans="1:13" ht="32.25" customHeight="1" x14ac:dyDescent="0.25">
      <c r="A9" s="72"/>
      <c r="B9" s="30" t="s">
        <v>56</v>
      </c>
      <c r="C9" s="24"/>
      <c r="D9" s="80" t="s">
        <v>20</v>
      </c>
      <c r="E9" s="79" t="s">
        <v>126</v>
      </c>
      <c r="F9" s="4"/>
      <c r="G9" s="9"/>
      <c r="H9" s="17">
        <f>ROUND(+F9,0)</f>
        <v>0</v>
      </c>
      <c r="I9" s="24"/>
      <c r="J9" s="548"/>
      <c r="K9" s="6"/>
    </row>
    <row r="10" spans="1:13" ht="3" customHeight="1" x14ac:dyDescent="0.25">
      <c r="A10" s="72"/>
      <c r="B10" s="33"/>
      <c r="C10" s="24"/>
      <c r="D10" s="31"/>
      <c r="E10" s="32"/>
      <c r="F10" s="32"/>
      <c r="G10" s="32"/>
      <c r="H10" s="32"/>
      <c r="I10" s="24"/>
      <c r="J10" s="549"/>
      <c r="K10" s="6"/>
    </row>
    <row r="11" spans="1:13" ht="23.45" customHeight="1" x14ac:dyDescent="0.25">
      <c r="A11" s="72"/>
      <c r="B11" s="34" t="s">
        <v>57</v>
      </c>
      <c r="C11" s="24"/>
      <c r="D11" s="31" t="s">
        <v>1</v>
      </c>
      <c r="E11" s="78" t="s">
        <v>99</v>
      </c>
      <c r="F11" s="2"/>
      <c r="G11" s="9"/>
      <c r="H11" s="17">
        <f>ROUND(+H9*0.0082,0)</f>
        <v>0</v>
      </c>
      <c r="I11" s="24"/>
      <c r="J11" s="548"/>
      <c r="K11" s="6"/>
    </row>
    <row r="12" spans="1:13" ht="3" customHeight="1" x14ac:dyDescent="0.25">
      <c r="A12" s="72"/>
      <c r="B12" s="36"/>
      <c r="C12" s="24"/>
      <c r="D12" s="31"/>
      <c r="E12" s="35"/>
      <c r="F12" s="2"/>
      <c r="G12" s="2"/>
      <c r="H12" s="2"/>
      <c r="I12" s="24"/>
      <c r="J12" s="549"/>
      <c r="K12" s="6"/>
    </row>
    <row r="13" spans="1:13" ht="33.75" customHeight="1" x14ac:dyDescent="0.25">
      <c r="A13" s="72"/>
      <c r="B13" s="82" t="s">
        <v>58</v>
      </c>
      <c r="C13" s="24"/>
      <c r="D13" s="80" t="s">
        <v>2</v>
      </c>
      <c r="E13" s="78" t="s">
        <v>125</v>
      </c>
      <c r="F13" s="3"/>
      <c r="G13" s="9"/>
      <c r="H13" s="7">
        <f>ROUND(+F13,0)</f>
        <v>0</v>
      </c>
      <c r="I13" s="24"/>
      <c r="J13" s="548"/>
      <c r="K13" s="25"/>
    </row>
    <row r="14" spans="1:13" ht="3" customHeight="1" thickBot="1" x14ac:dyDescent="0.3">
      <c r="A14" s="72"/>
      <c r="B14" s="37"/>
      <c r="C14" s="24"/>
      <c r="D14" s="31"/>
      <c r="E14" s="35"/>
      <c r="F14" s="35"/>
      <c r="G14" s="35"/>
      <c r="H14" s="35"/>
      <c r="I14" s="24"/>
      <c r="J14" s="549"/>
      <c r="K14" s="25"/>
    </row>
    <row r="15" spans="1:13" ht="30.75" thickBot="1" x14ac:dyDescent="0.3">
      <c r="A15" s="72"/>
      <c r="B15" s="30" t="s">
        <v>59</v>
      </c>
      <c r="C15" s="24"/>
      <c r="D15" s="80" t="s">
        <v>90</v>
      </c>
      <c r="E15" s="79" t="s">
        <v>18</v>
      </c>
      <c r="F15" s="9"/>
      <c r="G15" s="9"/>
      <c r="H15" s="8">
        <f>ROUND(+H9+H11+H13,0)</f>
        <v>0</v>
      </c>
      <c r="I15" s="24"/>
      <c r="J15" s="548"/>
      <c r="K15" s="25"/>
    </row>
    <row r="16" spans="1:13" ht="21" customHeight="1" x14ac:dyDescent="0.25">
      <c r="A16" s="72"/>
      <c r="B16" s="37"/>
      <c r="C16" s="24"/>
      <c r="D16" s="38" t="s">
        <v>3</v>
      </c>
      <c r="E16" s="39" t="s">
        <v>19</v>
      </c>
      <c r="F16" s="9"/>
      <c r="G16" s="9"/>
      <c r="H16" s="9" t="s">
        <v>3</v>
      </c>
      <c r="I16" s="24"/>
      <c r="J16" s="549"/>
      <c r="K16" s="25"/>
    </row>
    <row r="17" spans="1:22" ht="34.5" customHeight="1" x14ac:dyDescent="0.25">
      <c r="A17" s="72"/>
      <c r="B17" s="30" t="s">
        <v>60</v>
      </c>
      <c r="C17" s="24"/>
      <c r="D17" s="31" t="s">
        <v>4</v>
      </c>
      <c r="E17" s="40" t="s">
        <v>5</v>
      </c>
      <c r="F17" s="4"/>
      <c r="G17" s="9"/>
      <c r="H17" s="10">
        <f>ROUND(+F17,3)/1000</f>
        <v>0</v>
      </c>
      <c r="I17" s="24"/>
      <c r="J17" s="548"/>
      <c r="K17" s="6"/>
    </row>
    <row r="18" spans="1:22" ht="3" customHeight="1" x14ac:dyDescent="0.25">
      <c r="A18" s="72"/>
      <c r="B18" s="37"/>
      <c r="C18" s="24"/>
      <c r="D18" s="31"/>
      <c r="E18" s="40"/>
      <c r="F18" s="40"/>
      <c r="G18" s="40"/>
      <c r="H18" s="40"/>
      <c r="I18" s="24"/>
      <c r="J18" s="549"/>
      <c r="K18" s="6"/>
    </row>
    <row r="19" spans="1:22" ht="45.75" customHeight="1" x14ac:dyDescent="0.25">
      <c r="A19" s="72"/>
      <c r="B19" s="30" t="s">
        <v>61</v>
      </c>
      <c r="C19" s="24"/>
      <c r="D19" s="80" t="s">
        <v>6</v>
      </c>
      <c r="E19" s="32" t="s">
        <v>22</v>
      </c>
      <c r="F19" s="5"/>
      <c r="G19" s="9"/>
      <c r="H19" s="11">
        <f>ROUND(+F19,3)/1000</f>
        <v>0</v>
      </c>
      <c r="I19" s="24"/>
      <c r="J19" s="548"/>
      <c r="K19" s="6"/>
      <c r="U19" s="41"/>
    </row>
    <row r="20" spans="1:22" ht="3" customHeight="1" thickBot="1" x14ac:dyDescent="0.3">
      <c r="A20" s="72"/>
      <c r="B20" s="37"/>
      <c r="C20" s="24"/>
      <c r="D20" s="31"/>
      <c r="E20" s="32"/>
      <c r="F20" s="32"/>
      <c r="G20" s="32"/>
      <c r="H20" s="32"/>
      <c r="I20" s="24"/>
      <c r="J20" s="549"/>
      <c r="K20" s="6"/>
      <c r="U20" s="41"/>
    </row>
    <row r="21" spans="1:22" ht="41.25" customHeight="1" x14ac:dyDescent="0.25">
      <c r="A21" s="72"/>
      <c r="B21" s="30" t="s">
        <v>62</v>
      </c>
      <c r="C21" s="24"/>
      <c r="D21" s="31" t="s">
        <v>89</v>
      </c>
      <c r="E21" s="32" t="s">
        <v>95</v>
      </c>
      <c r="F21" s="9"/>
      <c r="G21" s="9"/>
      <c r="H21" s="18">
        <f>ROUND(+H17+H19,3)</f>
        <v>0</v>
      </c>
      <c r="I21" s="24"/>
      <c r="J21" s="548"/>
      <c r="K21" s="6"/>
      <c r="V21" s="42"/>
    </row>
    <row r="22" spans="1:22" ht="3" customHeight="1" x14ac:dyDescent="0.25">
      <c r="A22" s="72"/>
      <c r="B22" s="37"/>
      <c r="C22" s="24"/>
      <c r="D22" s="31"/>
      <c r="E22" s="32"/>
      <c r="F22" s="9"/>
      <c r="G22" s="9"/>
      <c r="H22" s="9"/>
      <c r="I22" s="24"/>
      <c r="J22" s="549"/>
      <c r="K22" s="6"/>
      <c r="V22" s="42"/>
    </row>
    <row r="23" spans="1:22" ht="30.75" customHeight="1" x14ac:dyDescent="0.25">
      <c r="A23" s="72"/>
      <c r="B23" s="34" t="s">
        <v>63</v>
      </c>
      <c r="C23" s="24"/>
      <c r="D23" s="81" t="s">
        <v>7</v>
      </c>
      <c r="E23" s="35" t="s">
        <v>8</v>
      </c>
      <c r="F23" s="5"/>
      <c r="G23" s="9"/>
      <c r="H23" s="10">
        <f>ROUND(+F23,3)/1000</f>
        <v>0</v>
      </c>
      <c r="I23" s="24"/>
      <c r="J23" s="548"/>
      <c r="K23" s="25"/>
    </row>
    <row r="24" spans="1:22" ht="4.9000000000000004" customHeight="1" x14ac:dyDescent="0.25">
      <c r="A24" s="72"/>
      <c r="B24" s="37"/>
      <c r="C24" s="24"/>
      <c r="D24" s="43"/>
      <c r="E24" s="35"/>
      <c r="F24" s="35"/>
      <c r="G24" s="35"/>
      <c r="H24" s="35"/>
      <c r="I24" s="24"/>
      <c r="J24" s="549"/>
      <c r="K24" s="25"/>
    </row>
    <row r="25" spans="1:22" ht="49.15" customHeight="1" x14ac:dyDescent="0.25">
      <c r="A25" s="72"/>
      <c r="B25" s="30" t="s">
        <v>77</v>
      </c>
      <c r="C25" s="24"/>
      <c r="D25" s="80" t="s">
        <v>9</v>
      </c>
      <c r="E25" s="35" t="s">
        <v>23</v>
      </c>
      <c r="F25" s="5"/>
      <c r="G25" s="9"/>
      <c r="H25" s="10">
        <f>ROUND(+F25,3)/1000</f>
        <v>0</v>
      </c>
      <c r="I25" s="24"/>
      <c r="J25" s="548"/>
      <c r="K25" s="6"/>
    </row>
    <row r="26" spans="1:22" ht="3" customHeight="1" thickBot="1" x14ac:dyDescent="0.3">
      <c r="A26" s="72"/>
      <c r="B26" s="37"/>
      <c r="C26" s="24"/>
      <c r="D26" s="31"/>
      <c r="E26" s="35"/>
      <c r="F26" s="35"/>
      <c r="G26" s="35"/>
      <c r="H26" s="44"/>
      <c r="I26" s="24"/>
      <c r="J26" s="549"/>
      <c r="K26" s="6"/>
    </row>
    <row r="27" spans="1:22" ht="32.450000000000003" customHeight="1" thickBot="1" x14ac:dyDescent="0.3">
      <c r="A27" s="72"/>
      <c r="B27" s="30" t="s">
        <v>64</v>
      </c>
      <c r="C27" s="24"/>
      <c r="D27" s="31" t="s">
        <v>88</v>
      </c>
      <c r="E27" s="35" t="s">
        <v>24</v>
      </c>
      <c r="F27" s="9"/>
      <c r="G27" s="9"/>
      <c r="H27" s="12">
        <f>ROUND(SUM(H21:H25),3)</f>
        <v>0</v>
      </c>
      <c r="I27" s="24"/>
      <c r="J27" s="548"/>
      <c r="K27" s="6"/>
    </row>
    <row r="28" spans="1:22" ht="13.5" customHeight="1" x14ac:dyDescent="0.25">
      <c r="A28" s="72"/>
      <c r="B28" s="37"/>
      <c r="C28" s="24"/>
      <c r="D28" s="38"/>
      <c r="E28" s="45"/>
      <c r="F28" s="46"/>
      <c r="G28" s="14"/>
      <c r="H28" s="13"/>
      <c r="I28" s="24"/>
      <c r="J28" s="549"/>
      <c r="K28" s="25"/>
    </row>
    <row r="29" spans="1:22" ht="45" x14ac:dyDescent="0.25">
      <c r="A29" s="72"/>
      <c r="B29" s="30" t="s">
        <v>65</v>
      </c>
      <c r="C29" s="24"/>
      <c r="D29" s="31" t="s">
        <v>10</v>
      </c>
      <c r="E29" s="47" t="s">
        <v>25</v>
      </c>
      <c r="F29" s="14"/>
      <c r="G29" s="48"/>
      <c r="H29" s="20" t="e">
        <f>ROUND(+H15/H27,2)</f>
        <v>#DIV/0!</v>
      </c>
      <c r="I29" s="24"/>
      <c r="J29" s="548"/>
      <c r="K29" s="25"/>
    </row>
    <row r="30" spans="1:22" ht="13.5" customHeight="1" x14ac:dyDescent="0.25">
      <c r="A30" s="72"/>
      <c r="B30" s="37"/>
      <c r="C30" s="24"/>
      <c r="D30" s="38"/>
      <c r="E30" s="45"/>
      <c r="F30" s="14"/>
      <c r="G30" s="14"/>
      <c r="H30" s="14"/>
      <c r="I30" s="24"/>
      <c r="J30" s="549"/>
      <c r="K30" s="25"/>
    </row>
    <row r="31" spans="1:22" ht="45" x14ac:dyDescent="0.25">
      <c r="A31" s="72"/>
      <c r="B31" s="30" t="s">
        <v>66</v>
      </c>
      <c r="C31" s="24"/>
      <c r="D31" s="31" t="s">
        <v>87</v>
      </c>
      <c r="E31" s="40" t="s">
        <v>26</v>
      </c>
      <c r="F31" s="14"/>
      <c r="G31" s="14"/>
      <c r="H31" s="17" t="e">
        <f>ROUND(+H29*H21,0)</f>
        <v>#DIV/0!</v>
      </c>
      <c r="I31" s="24"/>
      <c r="J31" s="548"/>
      <c r="K31" s="6"/>
    </row>
    <row r="32" spans="1:22" ht="8.25" customHeight="1" x14ac:dyDescent="0.25">
      <c r="A32" s="72"/>
      <c r="B32" s="37"/>
      <c r="C32" s="24"/>
      <c r="D32" s="31"/>
      <c r="E32" s="49"/>
      <c r="F32" s="14"/>
      <c r="G32" s="14"/>
      <c r="H32" s="14"/>
      <c r="I32" s="24"/>
      <c r="J32" s="549"/>
      <c r="K32" s="6"/>
    </row>
    <row r="33" spans="1:21" ht="20.25" customHeight="1" x14ac:dyDescent="0.25">
      <c r="A33" s="72"/>
      <c r="B33" s="37"/>
      <c r="C33" s="24"/>
      <c r="D33" s="38"/>
      <c r="E33" s="50" t="s">
        <v>11</v>
      </c>
      <c r="F33" s="14"/>
      <c r="G33" s="14"/>
      <c r="H33" s="13"/>
      <c r="I33" s="24"/>
      <c r="J33" s="68"/>
      <c r="K33" s="25"/>
    </row>
    <row r="34" spans="1:21" ht="36" customHeight="1" x14ac:dyDescent="0.25">
      <c r="A34" s="72"/>
      <c r="B34" s="30" t="s">
        <v>67</v>
      </c>
      <c r="C34" s="24"/>
      <c r="D34" s="31" t="s">
        <v>31</v>
      </c>
      <c r="E34" s="51" t="s">
        <v>127</v>
      </c>
      <c r="F34" s="66"/>
      <c r="G34" s="14"/>
      <c r="H34" s="15">
        <f>ROUND(+F34,2)</f>
        <v>0</v>
      </c>
      <c r="I34" s="24"/>
      <c r="J34" s="548"/>
      <c r="K34" s="6"/>
    </row>
    <row r="35" spans="1:21" ht="3" customHeight="1" thickBot="1" x14ac:dyDescent="0.3">
      <c r="A35" s="72"/>
      <c r="B35" s="37"/>
      <c r="C35" s="24"/>
      <c r="D35" s="31"/>
      <c r="E35" s="51"/>
      <c r="F35" s="51"/>
      <c r="G35" s="51"/>
      <c r="H35" s="51"/>
      <c r="I35" s="24"/>
      <c r="J35" s="549"/>
      <c r="K35" s="6"/>
    </row>
    <row r="36" spans="1:21" ht="45.75" thickBot="1" x14ac:dyDescent="0.3">
      <c r="A36" s="72"/>
      <c r="B36" s="30" t="s">
        <v>68</v>
      </c>
      <c r="C36" s="24"/>
      <c r="D36" s="31" t="s">
        <v>91</v>
      </c>
      <c r="E36" s="52" t="s">
        <v>83</v>
      </c>
      <c r="F36" s="53"/>
      <c r="G36" s="14"/>
      <c r="H36" s="19" t="e">
        <f>ROUND(+H29+H34,2)</f>
        <v>#DIV/0!</v>
      </c>
      <c r="I36" s="24"/>
      <c r="J36" s="548"/>
      <c r="K36" s="6"/>
    </row>
    <row r="37" spans="1:21" ht="11.25" customHeight="1" thickBot="1" x14ac:dyDescent="0.3">
      <c r="A37" s="72"/>
      <c r="B37" s="37"/>
      <c r="C37" s="24"/>
      <c r="D37" s="43"/>
      <c r="E37" s="54"/>
      <c r="F37" s="53"/>
      <c r="G37" s="14"/>
      <c r="H37" s="13"/>
      <c r="I37" s="24"/>
      <c r="J37" s="549"/>
      <c r="K37" s="6"/>
    </row>
    <row r="38" spans="1:21" ht="35.25" customHeight="1" thickBot="1" x14ac:dyDescent="0.3">
      <c r="A38" s="72"/>
      <c r="B38" s="30" t="s">
        <v>69</v>
      </c>
      <c r="C38" s="24"/>
      <c r="D38" s="31" t="s">
        <v>92</v>
      </c>
      <c r="E38" s="52" t="s">
        <v>27</v>
      </c>
      <c r="F38" s="53"/>
      <c r="G38" s="14"/>
      <c r="H38" s="21" t="e">
        <f>ROUND(+H21*H36,0)</f>
        <v>#DIV/0!</v>
      </c>
      <c r="I38" s="24"/>
      <c r="J38" s="68"/>
      <c r="K38" s="6"/>
    </row>
    <row r="39" spans="1:21" s="42" customFormat="1" ht="18.75" customHeight="1" thickBot="1" x14ac:dyDescent="0.3">
      <c r="A39" s="73"/>
      <c r="B39" s="37"/>
      <c r="C39" s="24"/>
      <c r="D39" s="43"/>
      <c r="E39" s="55" t="s">
        <v>12</v>
      </c>
      <c r="F39" s="56"/>
      <c r="G39" s="57"/>
      <c r="H39" s="16"/>
      <c r="I39" s="58"/>
      <c r="J39" s="68"/>
      <c r="K39" s="59"/>
    </row>
    <row r="40" spans="1:21" ht="63" customHeight="1" thickBot="1" x14ac:dyDescent="0.3">
      <c r="A40" s="72"/>
      <c r="B40" s="34" t="s">
        <v>70</v>
      </c>
      <c r="C40" s="24"/>
      <c r="D40" s="31" t="s">
        <v>97</v>
      </c>
      <c r="E40" s="47" t="s">
        <v>98</v>
      </c>
      <c r="F40" s="66"/>
      <c r="G40" s="14"/>
      <c r="H40" s="19">
        <f>ROUND(+F40,2)</f>
        <v>0</v>
      </c>
      <c r="I40" s="24"/>
      <c r="J40" s="548"/>
      <c r="K40" s="6"/>
      <c r="L40" s="60"/>
    </row>
    <row r="41" spans="1:21" ht="13.5" customHeight="1" thickBot="1" x14ac:dyDescent="0.3">
      <c r="A41" s="72"/>
      <c r="B41" s="37"/>
      <c r="C41" s="24"/>
      <c r="D41" s="43"/>
      <c r="E41" s="54"/>
      <c r="F41" s="53"/>
      <c r="G41" s="14"/>
      <c r="H41" s="13"/>
      <c r="I41" s="24"/>
      <c r="J41" s="549"/>
      <c r="K41" s="6"/>
    </row>
    <row r="42" spans="1:21" ht="45.75" thickBot="1" x14ac:dyDescent="0.3">
      <c r="A42" s="72"/>
      <c r="B42" s="30" t="s">
        <v>71</v>
      </c>
      <c r="C42" s="24"/>
      <c r="D42" s="31" t="s">
        <v>93</v>
      </c>
      <c r="E42" s="52" t="s">
        <v>28</v>
      </c>
      <c r="F42" s="14"/>
      <c r="G42" s="14"/>
      <c r="H42" s="22">
        <f>ROUND(+H40*H21,0)</f>
        <v>0</v>
      </c>
      <c r="I42" s="24"/>
      <c r="J42" s="68"/>
      <c r="K42" s="6"/>
      <c r="U42" s="42"/>
    </row>
    <row r="43" spans="1:21" ht="21.75" customHeight="1" x14ac:dyDescent="0.25">
      <c r="A43" s="72"/>
      <c r="B43" s="37"/>
      <c r="C43" s="24"/>
      <c r="D43" s="43"/>
      <c r="E43" s="55" t="s">
        <v>13</v>
      </c>
      <c r="F43" s="61"/>
      <c r="G43" s="14"/>
      <c r="H43" s="13"/>
      <c r="I43" s="24"/>
      <c r="J43" s="68"/>
      <c r="K43" s="6"/>
    </row>
    <row r="44" spans="1:21" ht="45" x14ac:dyDescent="0.25">
      <c r="A44" s="72"/>
      <c r="B44" s="30" t="s">
        <v>72</v>
      </c>
      <c r="C44" s="24"/>
      <c r="D44" s="31" t="s">
        <v>100</v>
      </c>
      <c r="E44" s="52" t="s">
        <v>21</v>
      </c>
      <c r="F44" s="14"/>
      <c r="G44" s="14"/>
      <c r="H44" s="17">
        <f>ROUND(+H42-H46-H48,0)</f>
        <v>0</v>
      </c>
      <c r="I44" s="24"/>
      <c r="J44" s="548"/>
      <c r="K44" s="6"/>
    </row>
    <row r="45" spans="1:21" ht="3" customHeight="1" x14ac:dyDescent="0.25">
      <c r="A45" s="72"/>
      <c r="B45" s="37"/>
      <c r="C45" s="24"/>
      <c r="D45" s="31"/>
      <c r="E45" s="52"/>
      <c r="F45" s="14"/>
      <c r="G45" s="14"/>
      <c r="H45" s="14"/>
      <c r="I45" s="24"/>
      <c r="J45" s="549"/>
      <c r="K45" s="6"/>
    </row>
    <row r="46" spans="1:21" ht="20.45" customHeight="1" x14ac:dyDescent="0.25">
      <c r="A46" s="72"/>
      <c r="B46" s="34" t="s">
        <v>73</v>
      </c>
      <c r="C46" s="24"/>
      <c r="D46" s="43" t="s">
        <v>14</v>
      </c>
      <c r="E46" s="52" t="s">
        <v>17</v>
      </c>
      <c r="F46" s="14"/>
      <c r="G46" s="14"/>
      <c r="H46" s="17">
        <f>ROUND(-(H40*H23),0)</f>
        <v>0</v>
      </c>
      <c r="I46" s="24"/>
      <c r="J46" s="548"/>
      <c r="K46" s="6"/>
    </row>
    <row r="47" spans="1:21" ht="3" customHeight="1" x14ac:dyDescent="0.25">
      <c r="A47" s="72"/>
      <c r="B47" s="37"/>
      <c r="C47" s="24"/>
      <c r="D47" s="43"/>
      <c r="E47" s="52"/>
      <c r="F47" s="14"/>
      <c r="G47" s="14"/>
      <c r="H47" s="14"/>
      <c r="I47" s="24"/>
      <c r="J47" s="549"/>
      <c r="K47" s="6"/>
    </row>
    <row r="48" spans="1:21" ht="30" x14ac:dyDescent="0.25">
      <c r="A48" s="72"/>
      <c r="B48" s="34" t="s">
        <v>74</v>
      </c>
      <c r="C48" s="24"/>
      <c r="D48" s="31" t="s">
        <v>30</v>
      </c>
      <c r="E48" s="52" t="s">
        <v>29</v>
      </c>
      <c r="F48" s="14"/>
      <c r="G48" s="14"/>
      <c r="H48" s="17">
        <f>ROUND(-(H40*H25),0)</f>
        <v>0</v>
      </c>
      <c r="I48" s="24"/>
      <c r="J48" s="548"/>
      <c r="K48" s="6"/>
    </row>
    <row r="49" spans="1:11" ht="3" customHeight="1" thickBot="1" x14ac:dyDescent="0.3">
      <c r="A49" s="72"/>
      <c r="B49" s="37"/>
      <c r="C49" s="24"/>
      <c r="D49" s="31"/>
      <c r="E49" s="52"/>
      <c r="F49" s="14"/>
      <c r="G49" s="14"/>
      <c r="H49" s="62"/>
      <c r="I49" s="24"/>
      <c r="J49" s="549"/>
      <c r="K49" s="6"/>
    </row>
    <row r="50" spans="1:11" ht="30" thickBot="1" x14ac:dyDescent="0.3">
      <c r="A50" s="72"/>
      <c r="B50" s="34" t="s">
        <v>75</v>
      </c>
      <c r="C50" s="24"/>
      <c r="D50" s="31" t="s">
        <v>86</v>
      </c>
      <c r="E50" s="52" t="s">
        <v>28</v>
      </c>
      <c r="F50" s="14"/>
      <c r="G50" s="14"/>
      <c r="H50" s="8">
        <f>ROUND(SUM(H44:H48),0)</f>
        <v>0</v>
      </c>
      <c r="I50" s="24"/>
      <c r="J50" s="548"/>
      <c r="K50" s="6"/>
    </row>
    <row r="51" spans="1:11" ht="16.5" thickBot="1" x14ac:dyDescent="0.3">
      <c r="A51" s="72"/>
      <c r="B51" s="37"/>
      <c r="C51" s="24"/>
      <c r="D51" s="43"/>
      <c r="E51" s="63"/>
      <c r="F51" s="14"/>
      <c r="G51" s="14"/>
      <c r="H51" s="13"/>
      <c r="I51" s="24"/>
      <c r="J51" s="549"/>
      <c r="K51" s="6"/>
    </row>
    <row r="52" spans="1:11" ht="45.75" thickBot="1" x14ac:dyDescent="0.3">
      <c r="A52" s="72"/>
      <c r="B52" s="30" t="s">
        <v>76</v>
      </c>
      <c r="C52" s="24"/>
      <c r="D52" s="31" t="s">
        <v>15</v>
      </c>
      <c r="E52" s="47" t="s">
        <v>96</v>
      </c>
      <c r="F52" s="14"/>
      <c r="G52" s="14"/>
      <c r="H52" s="23" t="e">
        <f>ROUND(+H36-H40,2)</f>
        <v>#DIV/0!</v>
      </c>
      <c r="I52" s="24"/>
      <c r="J52" s="68"/>
      <c r="K52" s="6"/>
    </row>
    <row r="53" spans="1:11" ht="15" customHeight="1" thickBot="1" x14ac:dyDescent="0.3">
      <c r="A53" s="72"/>
      <c r="B53" s="74" t="s">
        <v>101</v>
      </c>
      <c r="C53" s="24"/>
      <c r="D53" s="24"/>
      <c r="E53" s="24"/>
      <c r="F53" s="24"/>
      <c r="G53" s="24"/>
      <c r="H53" s="24"/>
      <c r="I53" s="24"/>
      <c r="J53" s="75"/>
      <c r="K53" s="6"/>
    </row>
    <row r="98" spans="4:8" ht="15" hidden="1" x14ac:dyDescent="0.2">
      <c r="D98" s="65"/>
      <c r="E98" s="65"/>
      <c r="F98" s="65"/>
      <c r="G98" s="65"/>
      <c r="H98" s="65"/>
    </row>
    <row r="99" spans="4:8" ht="15" hidden="1" x14ac:dyDescent="0.2">
      <c r="D99" s="65"/>
      <c r="E99" s="65"/>
      <c r="F99" s="65"/>
      <c r="G99" s="65"/>
      <c r="H99" s="65"/>
    </row>
    <row r="100" spans="4:8" ht="15" hidden="1" x14ac:dyDescent="0.2">
      <c r="D100" s="65"/>
      <c r="E100" s="65"/>
      <c r="F100" s="65"/>
      <c r="G100" s="65"/>
      <c r="H100" s="65"/>
    </row>
    <row r="101" spans="4:8" ht="15" hidden="1" x14ac:dyDescent="0.2">
      <c r="D101" s="65"/>
      <c r="E101" s="65"/>
      <c r="F101" s="65"/>
      <c r="G101" s="65"/>
      <c r="H101" s="65"/>
    </row>
    <row r="102" spans="4:8" ht="15" hidden="1" x14ac:dyDescent="0.2">
      <c r="D102" s="65"/>
      <c r="E102" s="65"/>
      <c r="F102" s="65"/>
      <c r="G102" s="65"/>
      <c r="H102" s="65"/>
    </row>
    <row r="103" spans="4:8" ht="15" hidden="1" x14ac:dyDescent="0.2">
      <c r="D103" s="65"/>
      <c r="E103" s="65"/>
      <c r="F103" s="65"/>
      <c r="G103" s="65"/>
      <c r="H103" s="65"/>
    </row>
    <row r="104" spans="4:8" ht="15" hidden="1" x14ac:dyDescent="0.2">
      <c r="D104" s="65"/>
      <c r="E104" s="65"/>
      <c r="F104" s="65"/>
      <c r="G104" s="65"/>
      <c r="H104" s="65"/>
    </row>
    <row r="105" spans="4:8" ht="15" hidden="1" x14ac:dyDescent="0.2">
      <c r="D105" s="65"/>
      <c r="E105" s="65"/>
      <c r="F105" s="65"/>
      <c r="G105" s="65"/>
      <c r="H105" s="65"/>
    </row>
    <row r="106" spans="4:8" ht="15" hidden="1" x14ac:dyDescent="0.2">
      <c r="D106" s="65"/>
      <c r="E106" s="65"/>
      <c r="F106" s="65"/>
      <c r="G106" s="65"/>
      <c r="H106" s="65"/>
    </row>
    <row r="107" spans="4:8" ht="15" hidden="1" x14ac:dyDescent="0.2">
      <c r="D107" s="65"/>
      <c r="E107" s="65"/>
      <c r="F107" s="65"/>
      <c r="G107" s="65"/>
      <c r="H107" s="65"/>
    </row>
    <row r="108" spans="4:8" ht="15" hidden="1" x14ac:dyDescent="0.2">
      <c r="D108" s="65"/>
      <c r="E108" s="65"/>
      <c r="F108" s="65"/>
      <c r="G108" s="65"/>
      <c r="H108" s="65"/>
    </row>
    <row r="109" spans="4:8" ht="15" hidden="1" x14ac:dyDescent="0.2">
      <c r="D109" s="65"/>
      <c r="E109" s="65"/>
      <c r="F109" s="65"/>
      <c r="G109" s="65"/>
      <c r="H109" s="65"/>
    </row>
    <row r="110" spans="4:8" ht="15" hidden="1" x14ac:dyDescent="0.2">
      <c r="D110" s="65"/>
      <c r="E110" s="65"/>
      <c r="F110" s="65"/>
      <c r="G110" s="65"/>
      <c r="H110" s="65"/>
    </row>
    <row r="111" spans="4:8" ht="15" hidden="1" x14ac:dyDescent="0.2">
      <c r="D111" s="65"/>
      <c r="E111" s="65"/>
      <c r="F111" s="65"/>
      <c r="G111" s="65"/>
      <c r="H111" s="65"/>
    </row>
    <row r="112" spans="4:8" ht="15" hidden="1" x14ac:dyDescent="0.2">
      <c r="D112" s="65"/>
      <c r="E112" s="65"/>
      <c r="F112" s="65"/>
      <c r="G112" s="65"/>
      <c r="H112" s="65"/>
    </row>
    <row r="113" spans="4:8" ht="15" hidden="1" x14ac:dyDescent="0.2">
      <c r="D113" s="65"/>
      <c r="E113" s="65"/>
      <c r="F113" s="65"/>
      <c r="G113" s="65"/>
      <c r="H113" s="65"/>
    </row>
    <row r="114" spans="4:8" ht="15" hidden="1" x14ac:dyDescent="0.2">
      <c r="D114" s="65"/>
      <c r="E114" s="65"/>
      <c r="F114" s="65"/>
      <c r="G114" s="65"/>
      <c r="H114" s="65"/>
    </row>
    <row r="115" spans="4:8" ht="15" hidden="1" x14ac:dyDescent="0.2">
      <c r="D115" s="65"/>
      <c r="E115" s="65"/>
      <c r="F115" s="65"/>
      <c r="G115" s="65"/>
      <c r="H115" s="65"/>
    </row>
    <row r="116" spans="4:8" ht="15" hidden="1" x14ac:dyDescent="0.2">
      <c r="D116" s="65"/>
      <c r="E116" s="65"/>
      <c r="F116" s="65"/>
      <c r="G116" s="65"/>
      <c r="H116" s="65"/>
    </row>
    <row r="117" spans="4:8" ht="15" hidden="1" x14ac:dyDescent="0.2">
      <c r="D117" s="65"/>
      <c r="E117" s="65"/>
      <c r="F117" s="65"/>
      <c r="G117" s="65"/>
      <c r="H117" s="65"/>
    </row>
    <row r="118" spans="4:8" ht="15" hidden="1" x14ac:dyDescent="0.2">
      <c r="D118" s="65"/>
      <c r="E118" s="65"/>
      <c r="F118" s="65"/>
      <c r="G118" s="65"/>
      <c r="H118" s="65"/>
    </row>
    <row r="119" spans="4:8" ht="15" hidden="1" x14ac:dyDescent="0.2">
      <c r="D119" s="65"/>
      <c r="E119" s="65"/>
      <c r="F119" s="65"/>
      <c r="G119" s="65"/>
      <c r="H119" s="65"/>
    </row>
    <row r="120" spans="4:8" ht="15" hidden="1" x14ac:dyDescent="0.2">
      <c r="D120" s="65"/>
      <c r="E120" s="65"/>
      <c r="F120" s="65"/>
      <c r="G120" s="65"/>
      <c r="H120" s="65"/>
    </row>
    <row r="121" spans="4:8" ht="15" hidden="1" x14ac:dyDescent="0.2">
      <c r="D121" s="65"/>
      <c r="E121" s="65"/>
      <c r="F121" s="65"/>
      <c r="G121" s="65"/>
      <c r="H121" s="65"/>
    </row>
    <row r="122" spans="4:8" ht="15" hidden="1" x14ac:dyDescent="0.2">
      <c r="D122" s="65"/>
      <c r="E122" s="65"/>
      <c r="F122" s="65"/>
      <c r="G122" s="65"/>
      <c r="H122" s="65"/>
    </row>
    <row r="123" spans="4:8" ht="15" hidden="1" x14ac:dyDescent="0.2">
      <c r="D123" s="65"/>
      <c r="E123" s="65"/>
      <c r="F123" s="65"/>
      <c r="G123" s="65"/>
      <c r="H123" s="65"/>
    </row>
    <row r="124" spans="4:8" ht="15" hidden="1" x14ac:dyDescent="0.2">
      <c r="D124" s="65"/>
      <c r="E124" s="65"/>
      <c r="F124" s="65"/>
      <c r="G124" s="65"/>
      <c r="H124" s="65"/>
    </row>
    <row r="125" spans="4:8" ht="15" hidden="1" x14ac:dyDescent="0.2">
      <c r="D125" s="65"/>
      <c r="E125" s="65"/>
      <c r="F125" s="65"/>
      <c r="G125" s="65"/>
      <c r="H125" s="65"/>
    </row>
    <row r="126" spans="4:8" ht="15" hidden="1" x14ac:dyDescent="0.2">
      <c r="D126" s="65"/>
      <c r="E126" s="65"/>
      <c r="F126" s="65"/>
      <c r="G126" s="65"/>
      <c r="H126" s="65"/>
    </row>
    <row r="127" spans="4:8" ht="15" hidden="1" x14ac:dyDescent="0.2">
      <c r="D127" s="65"/>
      <c r="E127" s="65"/>
      <c r="F127" s="65"/>
      <c r="G127" s="65"/>
      <c r="H127" s="65"/>
    </row>
    <row r="128" spans="4:8" ht="15" hidden="1" x14ac:dyDescent="0.2">
      <c r="D128" s="65"/>
      <c r="E128" s="65"/>
      <c r="F128" s="65"/>
      <c r="G128" s="65"/>
      <c r="H128" s="65"/>
    </row>
    <row r="129" spans="4:8" ht="15" hidden="1" x14ac:dyDescent="0.2">
      <c r="D129" s="65"/>
      <c r="E129" s="65"/>
      <c r="F129" s="65"/>
      <c r="G129" s="65"/>
      <c r="H129" s="65"/>
    </row>
    <row r="130" spans="4:8" ht="15" hidden="1" x14ac:dyDescent="0.2">
      <c r="D130" s="65"/>
      <c r="E130" s="65"/>
      <c r="F130" s="65"/>
      <c r="G130" s="65"/>
      <c r="H130" s="65"/>
    </row>
    <row r="131" spans="4:8" ht="15" hidden="1" x14ac:dyDescent="0.2">
      <c r="D131" s="65"/>
      <c r="E131" s="65"/>
      <c r="F131" s="65"/>
      <c r="G131" s="65"/>
      <c r="H131" s="65"/>
    </row>
    <row r="132" spans="4:8" ht="15" hidden="1" x14ac:dyDescent="0.2">
      <c r="D132" s="65"/>
      <c r="E132" s="65"/>
      <c r="F132" s="65"/>
      <c r="G132" s="65"/>
      <c r="H132" s="65"/>
    </row>
    <row r="133" spans="4:8" ht="15" hidden="1" x14ac:dyDescent="0.2">
      <c r="D133" s="65"/>
      <c r="E133" s="65"/>
      <c r="F133" s="65"/>
      <c r="G133" s="65"/>
      <c r="H133" s="65"/>
    </row>
    <row r="134" spans="4:8" ht="15" hidden="1" x14ac:dyDescent="0.2">
      <c r="D134" s="65"/>
      <c r="E134" s="65"/>
      <c r="F134" s="65"/>
      <c r="G134" s="65"/>
      <c r="H134" s="65"/>
    </row>
    <row r="135" spans="4:8" ht="15" hidden="1" x14ac:dyDescent="0.2">
      <c r="D135" s="65"/>
      <c r="E135" s="65"/>
      <c r="F135" s="65"/>
      <c r="G135" s="65"/>
      <c r="H135" s="65"/>
    </row>
    <row r="136" spans="4:8" ht="15" hidden="1" x14ac:dyDescent="0.2">
      <c r="D136" s="65"/>
      <c r="E136" s="65"/>
      <c r="F136" s="65"/>
      <c r="G136" s="65"/>
      <c r="H136" s="65"/>
    </row>
    <row r="137" spans="4:8" ht="15" hidden="1" x14ac:dyDescent="0.2">
      <c r="D137" s="65"/>
      <c r="E137" s="65"/>
      <c r="F137" s="65"/>
      <c r="G137" s="65"/>
      <c r="H137" s="65"/>
    </row>
    <row r="138" spans="4:8" ht="15" hidden="1" x14ac:dyDescent="0.2">
      <c r="D138" s="65"/>
      <c r="E138" s="65"/>
      <c r="F138" s="65"/>
      <c r="G138" s="65"/>
      <c r="H138" s="65"/>
    </row>
    <row r="139" spans="4:8" ht="15" hidden="1" x14ac:dyDescent="0.2">
      <c r="D139" s="65"/>
      <c r="E139" s="65"/>
      <c r="F139" s="65"/>
      <c r="G139" s="65"/>
      <c r="H139" s="65"/>
    </row>
    <row r="140" spans="4:8" ht="15" hidden="1" x14ac:dyDescent="0.2">
      <c r="D140" s="65"/>
      <c r="E140" s="65"/>
      <c r="F140" s="65"/>
      <c r="G140" s="65"/>
      <c r="H140" s="65"/>
    </row>
    <row r="141" spans="4:8" ht="15" hidden="1" x14ac:dyDescent="0.2">
      <c r="D141" s="65"/>
      <c r="E141" s="65"/>
      <c r="F141" s="65"/>
      <c r="G141" s="65"/>
      <c r="H141" s="65"/>
    </row>
    <row r="142" spans="4:8" ht="15" hidden="1" x14ac:dyDescent="0.2">
      <c r="D142" s="65"/>
      <c r="E142" s="65"/>
      <c r="F142" s="65"/>
      <c r="G142" s="65"/>
      <c r="H142" s="65"/>
    </row>
    <row r="143" spans="4:8" ht="15" hidden="1" x14ac:dyDescent="0.2">
      <c r="D143" s="65"/>
      <c r="E143" s="65"/>
      <c r="F143" s="65"/>
      <c r="G143" s="65"/>
      <c r="H143" s="65"/>
    </row>
    <row r="144" spans="4:8" ht="15" hidden="1" x14ac:dyDescent="0.2">
      <c r="D144" s="65"/>
      <c r="E144" s="65"/>
      <c r="F144" s="65"/>
      <c r="G144" s="65"/>
      <c r="H144" s="65"/>
    </row>
    <row r="145" spans="4:8" ht="15" hidden="1" x14ac:dyDescent="0.2">
      <c r="D145" s="65"/>
      <c r="E145" s="65"/>
      <c r="F145" s="65"/>
      <c r="G145" s="65"/>
      <c r="H145" s="65"/>
    </row>
    <row r="146" spans="4:8" ht="15" hidden="1" x14ac:dyDescent="0.2">
      <c r="D146" s="65"/>
      <c r="E146" s="65"/>
      <c r="F146" s="65"/>
      <c r="G146" s="65"/>
      <c r="H146" s="65"/>
    </row>
    <row r="147" spans="4:8" ht="15" hidden="1" x14ac:dyDescent="0.2">
      <c r="D147" s="65"/>
      <c r="E147" s="65"/>
      <c r="F147" s="65"/>
      <c r="G147" s="65"/>
      <c r="H147" s="65"/>
    </row>
    <row r="148" spans="4:8" ht="15" hidden="1" x14ac:dyDescent="0.2">
      <c r="D148" s="65"/>
      <c r="E148" s="65"/>
      <c r="F148" s="65"/>
      <c r="G148" s="65"/>
      <c r="H148" s="65"/>
    </row>
    <row r="149" spans="4:8" ht="15" hidden="1" x14ac:dyDescent="0.2">
      <c r="D149" s="65"/>
      <c r="E149" s="65"/>
      <c r="F149" s="65"/>
      <c r="G149" s="65"/>
      <c r="H149" s="65"/>
    </row>
    <row r="150" spans="4:8" ht="15" hidden="1" x14ac:dyDescent="0.2">
      <c r="D150" s="65"/>
      <c r="E150" s="65"/>
      <c r="F150" s="65"/>
      <c r="G150" s="65"/>
      <c r="H150" s="65"/>
    </row>
  </sheetData>
  <sheetProtection algorithmName="SHA-512" hashValue="skxY8RA1DEqol5qd/Kiff74V9zLGmIdTScw9c3kVw27flGHm4wwy8nHf+pnRsaTjD9+ilj8cTann44+0Wj6zbA==" saltValue="ocoEX1HAMvhe+jMpaU1qqQ==" spinCount="100000" sheet="1" objects="1" scenarios="1" formatColumns="0"/>
  <mergeCells count="29">
    <mergeCell ref="D1:H1"/>
    <mergeCell ref="J50:J51"/>
    <mergeCell ref="J7:J8"/>
    <mergeCell ref="J4:J6"/>
    <mergeCell ref="J44:J45"/>
    <mergeCell ref="J46:J47"/>
    <mergeCell ref="J48:J49"/>
    <mergeCell ref="J29:J30"/>
    <mergeCell ref="J31:J32"/>
    <mergeCell ref="J36:J37"/>
    <mergeCell ref="J40:J41"/>
    <mergeCell ref="J19:J20"/>
    <mergeCell ref="J21:J22"/>
    <mergeCell ref="J23:J24"/>
    <mergeCell ref="J25:J26"/>
    <mergeCell ref="J34:J35"/>
    <mergeCell ref="J27:J28"/>
    <mergeCell ref="J9:J10"/>
    <mergeCell ref="J11:J12"/>
    <mergeCell ref="J13:J14"/>
    <mergeCell ref="J15:J16"/>
    <mergeCell ref="J17:J18"/>
    <mergeCell ref="B7:B8"/>
    <mergeCell ref="D2:H2"/>
    <mergeCell ref="D6:H6"/>
    <mergeCell ref="D3:H3"/>
    <mergeCell ref="D4:H4"/>
    <mergeCell ref="D5:H5"/>
    <mergeCell ref="H7:H8"/>
  </mergeCells>
  <hyperlinks>
    <hyperlink ref="B9" location="Instructions!C5" display="Instructions!C5" xr:uid="{00000000-0004-0000-0200-000000000000}"/>
    <hyperlink ref="B11" location="Instructions!C6" display="(2) Instructions" xr:uid="{00000000-0004-0000-0200-000001000000}"/>
    <hyperlink ref="B13" location="Instructions!C7" display="Instructions!C7" xr:uid="{00000000-0004-0000-0200-000002000000}"/>
    <hyperlink ref="B15" location="Instructions!C8" display="Instructions!C8" xr:uid="{00000000-0004-0000-0200-000003000000}"/>
    <hyperlink ref="B17" location="Instructions!C9" display="Instructions!C9" xr:uid="{00000000-0004-0000-0200-000004000000}"/>
    <hyperlink ref="B19" location="Instructions!C10" display="Instructions!C10" xr:uid="{00000000-0004-0000-0200-000005000000}"/>
    <hyperlink ref="B21" location="Instructions!C11" display="Instructions!C11" xr:uid="{00000000-0004-0000-0200-000006000000}"/>
    <hyperlink ref="B23" location="Instructions!C12" display="(8) Instructions" xr:uid="{00000000-0004-0000-0200-000007000000}"/>
    <hyperlink ref="B25" location="Instructions!C13" display="Instructions!C13" xr:uid="{00000000-0004-0000-0200-000008000000}"/>
    <hyperlink ref="B27" location="Instructions!C14" display="Instructions!C14" xr:uid="{00000000-0004-0000-0200-000009000000}"/>
    <hyperlink ref="B29" location="Instructions!C15" display="Instructions!C15" xr:uid="{00000000-0004-0000-0200-00000A000000}"/>
    <hyperlink ref="B31" location="Instructions!C16" display="Instructions!C16" xr:uid="{00000000-0004-0000-0200-00000B000000}"/>
    <hyperlink ref="B34" location="Instructions!C18" display="Instructions!C18" xr:uid="{00000000-0004-0000-0200-00000C000000}"/>
    <hyperlink ref="B36" location="Instructions!C19" display="Instructions!C19" xr:uid="{00000000-0004-0000-0200-00000D000000}"/>
    <hyperlink ref="B38" location="Instructions!C20" display="Instructions!C20" xr:uid="{00000000-0004-0000-0200-00000E000000}"/>
    <hyperlink ref="B40" location="Instructions!C22" display="(16) Instructions" xr:uid="{00000000-0004-0000-0200-00000F000000}"/>
    <hyperlink ref="B42" location="Instructions!C23" display="Instructions!C23" xr:uid="{00000000-0004-0000-0200-000010000000}"/>
    <hyperlink ref="B44" location="Instructions!C25" display="Instructions!C25" xr:uid="{00000000-0004-0000-0200-000011000000}"/>
    <hyperlink ref="B46" location="Instructions!C26" display="(19) Instructions" xr:uid="{00000000-0004-0000-0200-000012000000}"/>
    <hyperlink ref="B48" location="Instructions!C27" display="(20) Instructions" xr:uid="{00000000-0004-0000-0200-000013000000}"/>
    <hyperlink ref="B50" location="Instructions!C28" display="(21) Instructions" xr:uid="{00000000-0004-0000-0200-000014000000}"/>
    <hyperlink ref="B52" location="Instructions!C29" display="Instructions!C29" xr:uid="{00000000-0004-0000-0200-000015000000}"/>
  </hyperlinks>
  <pageMargins left="0.25" right="0" top="0.25" bottom="0.25" header="0.3" footer="0.3"/>
  <pageSetup scale="64" orientation="portrait" cellComments="asDisplayed" r:id="rId1"/>
  <headerFooter alignWithMargins="0"/>
  <rowBreaks count="2" manualBreakCount="2">
    <brk id="52" min="3" max="7" man="1"/>
    <brk id="87" min="3" max="7" man="1"/>
  </rowBreaks>
  <ignoredErrors>
    <ignoredError sqref="D46 D48 D23 D1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A7071B86DD474EAFF17D3CCC811C40" ma:contentTypeVersion="21" ma:contentTypeDescription="Create a new document." ma:contentTypeScope="" ma:versionID="7f2bfe07921f79bdf653e07874539f1e">
  <xsd:schema xmlns:xsd="http://www.w3.org/2001/XMLSchema" xmlns:xs="http://www.w3.org/2001/XMLSchema" xmlns:p="http://schemas.microsoft.com/office/2006/metadata/properties" xmlns:ns1="http://schemas.microsoft.com/sharepoint/v3" xmlns:ns2="bdaad401-cb6a-400b-bb54-369afec3e619" xmlns:ns3="84c2b675-140f-477b-a560-fcf84ec15e89" targetNamespace="http://schemas.microsoft.com/office/2006/metadata/properties" ma:root="true" ma:fieldsID="cb1ea9df85045a44decb1230428e26b9" ns1:_="" ns2:_="" ns3:_="">
    <xsd:import namespace="http://schemas.microsoft.com/sharepoint/v3"/>
    <xsd:import namespace="bdaad401-cb6a-400b-bb54-369afec3e619"/>
    <xsd:import namespace="84c2b675-140f-477b-a560-fcf84ec15e8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AutoKeyPoints" minOccurs="0"/>
                <xsd:element ref="ns2:MediaServiceKeyPoints" minOccurs="0"/>
                <xsd:element ref="ns2:MediaServiceOCR"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DateandTim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aad401-cb6a-400b-bb54-369afec3e6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DateandTime" ma:index="27" nillable="true" ma:displayName="Date and Time" ma:format="DateTime" ma:internalName="DateandTime">
      <xsd:simpleType>
        <xsd:restriction base="dms:DateTime"/>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c2b675-140f-477b-a560-fcf84ec15e8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a041a5f-0da2-4491-958a-c86113767b19}" ma:internalName="TaxCatchAll" ma:showField="CatchAllData" ma:web="84c2b675-140f-477b-a560-fcf84ec15e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84c2b675-140f-477b-a560-fcf84ec15e89" xsi:nil="true"/>
    <DateandTime xmlns="bdaad401-cb6a-400b-bb54-369afec3e619" xsi:nil="true"/>
    <lcf76f155ced4ddcb4097134ff3c332f xmlns="bdaad401-cb6a-400b-bb54-369afec3e61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CED23-94C9-4951-980F-928B702E0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daad401-cb6a-400b-bb54-369afec3e619"/>
    <ds:schemaRef ds:uri="84c2b675-140f-477b-a560-fcf84ec15e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AB7AC2-F678-4B82-A69F-665518FFB37B}">
  <ds:schemaRefs>
    <ds:schemaRef ds:uri="http://schemas.microsoft.com/office/2006/metadata/properties"/>
    <ds:schemaRef ds:uri="http://schemas.microsoft.com/office/infopath/2007/PartnerControls"/>
    <ds:schemaRef ds:uri="http://schemas.microsoft.com/sharepoint/v3"/>
    <ds:schemaRef ds:uri="84c2b675-140f-477b-a560-fcf84ec15e89"/>
    <ds:schemaRef ds:uri="bdaad401-cb6a-400b-bb54-369afec3e619"/>
  </ds:schemaRefs>
</ds:datastoreItem>
</file>

<file path=customXml/itemProps3.xml><?xml version="1.0" encoding="utf-8"?>
<ds:datastoreItem xmlns:ds="http://schemas.openxmlformats.org/officeDocument/2006/customXml" ds:itemID="{7772E5D2-E148-4557-9E26-ADE25817EC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14</vt:i4>
      </vt:variant>
    </vt:vector>
  </HeadingPairs>
  <TitlesOfParts>
    <vt:vector size="42" baseType="lpstr">
      <vt:lpstr>Instructions</vt:lpstr>
      <vt:lpstr>Levy Calc 2026</vt: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'2006'!Print_Area</vt:lpstr>
      <vt:lpstr>'2007'!Print_Area</vt:lpstr>
      <vt:lpstr>'2008'!Print_Area</vt:lpstr>
      <vt:lpstr>'2009'!Print_Area</vt:lpstr>
      <vt:lpstr>'2010'!Print_Area</vt:lpstr>
      <vt:lpstr>'2011'!Print_Area</vt:lpstr>
      <vt:lpstr>'2014'!Print_Area</vt:lpstr>
      <vt:lpstr>'2018'!Print_Area</vt:lpstr>
      <vt:lpstr>'2019'!Print_Area</vt:lpstr>
      <vt:lpstr>'2020'!Print_Area</vt:lpstr>
      <vt:lpstr>'2023'!Print_Area</vt:lpstr>
      <vt:lpstr>'2025'!Print_Area</vt:lpstr>
      <vt:lpstr>Instructions!Print_Area</vt:lpstr>
      <vt:lpstr>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Magda</dc:creator>
  <cp:lastModifiedBy>Bartow, Colet</cp:lastModifiedBy>
  <cp:lastPrinted>2024-08-16T19:47:55Z</cp:lastPrinted>
  <dcterms:created xsi:type="dcterms:W3CDTF">2017-01-30T18:28:47Z</dcterms:created>
  <dcterms:modified xsi:type="dcterms:W3CDTF">2025-08-05T16:32:11Z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0x010100C0A7071B86DD474EAFF17D3CCC811C40</vt:lpwstr>
  </property>
  <property fmtid="{D5CDD505-2E9C-101B-9397-08002B2CF9AE}" pid="3" name="MediaServiceImageTags">
    <vt:lpwstr/>
  </property>
</Properties>
</file>